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6" windowHeight="11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5" i="18" l="1"/>
  <c r="C12" i="18"/>
  <c r="C13" i="18"/>
  <c r="C14" i="18"/>
  <c r="C11" i="18"/>
  <c r="C8" i="18"/>
  <c r="C6" i="18"/>
  <c r="C16" i="18"/>
  <c r="C9" i="18"/>
  <c r="C19" i="18" l="1"/>
  <c r="C20" i="18" s="1"/>
  <c r="B44" i="17" l="1"/>
  <c r="E27" i="17"/>
  <c r="B47" i="17" s="1"/>
  <c r="E24" i="17"/>
  <c r="E23" i="17"/>
  <c r="E22" i="17"/>
  <c r="E24" i="15"/>
  <c r="E24" i="16"/>
  <c r="E23" i="16"/>
  <c r="E22" i="16"/>
  <c r="B48" i="17" l="1"/>
  <c r="E27" i="16"/>
  <c r="B47" i="16" s="1"/>
  <c r="E23" i="15"/>
  <c r="E25" i="15"/>
  <c r="D22" i="15" l="1"/>
  <c r="E22" i="15" s="1"/>
  <c r="E27" i="15" l="1"/>
  <c r="B47" i="15" s="1"/>
  <c r="E28" i="14"/>
  <c r="E23" i="14"/>
  <c r="D22" i="14" l="1"/>
  <c r="E24" i="14" l="1"/>
  <c r="E22" i="14"/>
  <c r="E29" i="14" s="1"/>
  <c r="B49" i="14" l="1"/>
  <c r="B50" i="14" l="1"/>
  <c r="B44" i="15" s="1"/>
  <c r="B48" i="15" s="1"/>
  <c r="B44" i="16" s="1"/>
  <c r="B48" i="16" s="1"/>
</calcChain>
</file>

<file path=xl/sharedStrings.xml><?xml version="1.0" encoding="utf-8"?>
<sst xmlns="http://schemas.openxmlformats.org/spreadsheetml/2006/main" count="263" uniqueCount="93">
  <si>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</si>
  <si>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</si>
  <si>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</si>
  <si>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</si>
  <si>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</si>
  <si>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</si>
  <si>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</si>
  <si>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</si>
  <si>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</si>
  <si>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</si>
  <si>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</si>
  <si>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</si>
  <si>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</si>
  <si>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</si>
  <si>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</si>
  <si>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</si>
  <si>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</si>
  <si>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</si>
  <si>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</si>
  <si>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</si>
  <si>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</si>
  <si>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</si>
  <si>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</si>
  <si>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</si>
  <si>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</si>
  <si>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</si>
  <si>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43 от 27.06.2013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</si>
  <si>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</si>
  <si>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</si>
  <si>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</si>
  <si>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</si>
  <si>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Алексеенко Е.Д.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</si>
  <si>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</si>
  <si>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</si>
  <si>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</si>
  <si>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01.06.2013 г.</t>
    </r>
  </si>
  <si>
    <t>Общая площадь квартир - 318,2м2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</si>
  <si>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</si>
  <si>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</si>
  <si>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</si>
  <si>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</si>
  <si>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</si>
  <si>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</si>
  <si>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</si>
  <si>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Алексенко Елены Дмитриевны</t>
    </r>
  </si>
  <si>
    <t xml:space="preserve">Услуги по содержанию многоквартирного дома </t>
  </si>
  <si>
    <t>за 1 квартал 2020 года</t>
  </si>
  <si>
    <t>"31" 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</si>
  <si>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</si>
  <si>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</si>
  <si>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Устройство вентиляции из электрощитовой (смета)</t>
  </si>
  <si>
    <t>Реконструкция контейнерной площадки (смета)</t>
  </si>
  <si>
    <t>Монтаж навесного замка на узел ХВС</t>
  </si>
  <si>
    <t>февраль</t>
  </si>
  <si>
    <t>март</t>
  </si>
  <si>
    <t>ч/час</t>
  </si>
  <si>
    <t xml:space="preserve">           2. Всего за период с "01" 01 2020 г. по "31" 03 2020 г. выполнено работ (оказано услуг) на общую сумму двадцать тысяч шестьдесят один рубль 31 копейка</t>
  </si>
  <si>
    <t>Предъявлено населению 17859,18 руб.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</si>
  <si>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</si>
  <si>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</si>
  <si>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</si>
  <si>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</si>
  <si>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Предъявлено населению 17851,02 руб.</t>
  </si>
  <si>
    <t>за 3 квартал 2020 года</t>
  </si>
  <si>
    <t>"30" 09  2020 г.</t>
  </si>
  <si>
    <t xml:space="preserve">           2. Всего за период с "01" 04 2020 г. по "30" 06 2020 г. выполнено работ (оказано услуг) на общую сумму семнадцатьт тысяч семьсот шестьдесят рублей 40 копеек</t>
  </si>
  <si>
    <t>3 квартал</t>
  </si>
  <si>
    <t xml:space="preserve">           2. Всего за период с "01" 07 2020 г. по "30" 09 2020 г. выполнено работ (оказано услуг) на общую сумму шестнадцать тысяч восемьсот пять рублей 17 копеек</t>
  </si>
  <si>
    <t>Предъявлено населению 18633,78 руб.</t>
  </si>
  <si>
    <t>за 4 квартал 2020 года</t>
  </si>
  <si>
    <t>"31" 12 2020 г.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</si>
  <si>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</si>
  <si>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</si>
  <si>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</si>
  <si>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</si>
  <si>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</si>
  <si>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</si>
  <si>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</si>
  <si>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</si>
  <si>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</si>
  <si>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</si>
  <si>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</si>
  <si>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</si>
  <si>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</si>
  <si>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</si>
  <si>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</si>
  <si>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</si>
  <si>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ул.Крупской, д.42</t>
  </si>
  <si>
    <t>Начислено всего 72977,76</t>
  </si>
  <si>
    <t>Непредвиденные работы 1 ч/ч</t>
  </si>
  <si>
    <t xml:space="preserve">           2. Всего за период с "01" 10 2020 г. по "31" 12 2020 г. выполнено работ (оказано услуг) на общую сумму шестнадцать тысяч восемьсот пять рублей 17 копеек</t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</si>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</sst>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6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1" zoomScaleNormal="100" zoomScaleSheetLayoutView="100" workbookViewId="0">
      <selection activeCell="E26" sqref="E26:E27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4.6640625" style="2" customWidth="1"/>
    <col min="5" max="5" width="15.44140625" style="2" customWidth="1"/>
    <col min="6" max="7" width="9.109375" style="2"/>
    <col min="8" max="8" width="17.109375" style="2" customWidth="1"/>
    <col min="9" max="16384" width="9.109375" style="2"/>
  </cols>
  <sheetData>
    <row r="1" spans="1:5" ht="15.6" x14ac:dyDescent="0.25">
      <c r="A1" s="73" t="s">
        <v>11</v>
      </c>
      <c r="B1" s="73"/>
      <c r="C1" s="73"/>
      <c r="D1" s="73"/>
      <c r="E1" s="73"/>
    </row>
    <row r="2" spans="1:5" ht="30" customHeight="1" x14ac:dyDescent="0.3">
      <c r="A2" s="74" t="s">
        <v>12</v>
      </c>
      <c r="B2" s="75"/>
      <c r="C2" s="75"/>
      <c r="D2" s="75"/>
      <c r="E2" s="75"/>
    </row>
    <row r="3" spans="1:5" x14ac:dyDescent="0.25">
      <c r="A3" s="76" t="s">
        <v>46</v>
      </c>
      <c r="B3" s="76"/>
      <c r="C3" s="76"/>
      <c r="D3" s="76"/>
      <c r="E3" s="76"/>
    </row>
    <row r="4" spans="1:5" s="1" customFormat="1" ht="15.6" x14ac:dyDescent="0.3">
      <c r="A4" s="22" t="s">
        <v>13</v>
      </c>
      <c r="B4" s="4"/>
      <c r="C4" s="4"/>
      <c r="D4" s="4"/>
      <c r="E4" s="27" t="s">
        <v>47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7" t="s">
        <v>25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4" t="s">
        <v>44</v>
      </c>
      <c r="B9" s="64"/>
      <c r="C9" s="64"/>
      <c r="D9" s="64"/>
      <c r="E9" s="64"/>
    </row>
    <row r="10" spans="1:5" ht="28.5" customHeight="1" x14ac:dyDescent="0.25">
      <c r="A10" s="78" t="s">
        <v>14</v>
      </c>
      <c r="B10" s="79"/>
      <c r="C10" s="79"/>
      <c r="D10" s="79"/>
      <c r="E10" s="79"/>
    </row>
    <row r="11" spans="1:5" ht="30.75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4" t="s">
        <v>23</v>
      </c>
      <c r="B13" s="64"/>
      <c r="C13" s="64"/>
      <c r="D13" s="64"/>
      <c r="E13" s="64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4" t="s">
        <v>22</v>
      </c>
      <c r="B15" s="64"/>
      <c r="C15" s="64"/>
      <c r="D15" s="64"/>
      <c r="E15" s="64"/>
    </row>
    <row r="16" spans="1:5" x14ac:dyDescent="0.25">
      <c r="A16" s="69" t="s">
        <v>16</v>
      </c>
      <c r="B16" s="70"/>
      <c r="C16" s="70"/>
      <c r="D16" s="70"/>
      <c r="E16" s="70"/>
    </row>
    <row r="17" spans="1:7" ht="30.75" customHeight="1" x14ac:dyDescent="0.25">
      <c r="A17" s="64" t="s">
        <v>17</v>
      </c>
      <c r="B17" s="64"/>
      <c r="C17" s="64"/>
      <c r="D17" s="64"/>
      <c r="E17" s="64"/>
    </row>
    <row r="18" spans="1:7" ht="60.75" customHeight="1" x14ac:dyDescent="0.25">
      <c r="A18" s="64" t="s">
        <v>35</v>
      </c>
      <c r="B18" s="64"/>
      <c r="C18" s="64"/>
      <c r="D18" s="64"/>
      <c r="E18" s="64"/>
    </row>
    <row r="19" spans="1:7" ht="30.75" customHeight="1" x14ac:dyDescent="0.25">
      <c r="A19" s="71" t="s">
        <v>27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318.2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3" t="s">
        <v>45</v>
      </c>
      <c r="B22" s="9" t="s">
        <v>41</v>
      </c>
      <c r="C22" s="3" t="s">
        <v>4</v>
      </c>
      <c r="D22" s="3">
        <f>12.2</f>
        <v>12.2</v>
      </c>
      <c r="E22" s="8">
        <f>D22*F20*G20</f>
        <v>11646.119999999999</v>
      </c>
    </row>
    <row r="23" spans="1:7" ht="55.2" x14ac:dyDescent="0.25">
      <c r="A23" s="7" t="s">
        <v>48</v>
      </c>
      <c r="B23" s="31" t="s">
        <v>49</v>
      </c>
      <c r="C23" s="3" t="s">
        <v>4</v>
      </c>
      <c r="D23" s="3"/>
      <c r="E23" s="8">
        <f>173.28/2</f>
        <v>86.64</v>
      </c>
    </row>
    <row r="24" spans="1:7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3150.18</v>
      </c>
    </row>
    <row r="25" spans="1:7" x14ac:dyDescent="0.25">
      <c r="A25" s="7" t="s">
        <v>28</v>
      </c>
      <c r="B25" s="9" t="s">
        <v>34</v>
      </c>
      <c r="C25" s="3" t="s">
        <v>43</v>
      </c>
      <c r="D25" s="3"/>
      <c r="E25" s="8">
        <v>110</v>
      </c>
    </row>
    <row r="26" spans="1:7" ht="27.6" x14ac:dyDescent="0.25">
      <c r="A26" s="32" t="s">
        <v>50</v>
      </c>
      <c r="B26" s="9" t="s">
        <v>53</v>
      </c>
      <c r="C26" s="3" t="s">
        <v>43</v>
      </c>
      <c r="D26" s="3"/>
      <c r="E26" s="8">
        <v>3628.27</v>
      </c>
    </row>
    <row r="27" spans="1:7" ht="27.6" x14ac:dyDescent="0.25">
      <c r="A27" s="32" t="s">
        <v>51</v>
      </c>
      <c r="B27" s="9" t="s">
        <v>53</v>
      </c>
      <c r="C27" s="3" t="s">
        <v>43</v>
      </c>
      <c r="D27" s="3"/>
      <c r="E27" s="8">
        <v>1243</v>
      </c>
    </row>
    <row r="28" spans="1:7" ht="27.6" x14ac:dyDescent="0.25">
      <c r="A28" s="32" t="s">
        <v>52</v>
      </c>
      <c r="B28" s="9" t="s">
        <v>54</v>
      </c>
      <c r="C28" s="3" t="s">
        <v>55</v>
      </c>
      <c r="D28" s="3">
        <v>1</v>
      </c>
      <c r="E28" s="8">
        <f>D28*197.1</f>
        <v>197.1</v>
      </c>
    </row>
    <row r="29" spans="1:7" s="14" customFormat="1" x14ac:dyDescent="0.25">
      <c r="A29" s="10" t="s">
        <v>29</v>
      </c>
      <c r="B29" s="11"/>
      <c r="C29" s="12"/>
      <c r="D29" s="12"/>
      <c r="E29" s="13">
        <f>SUM(E22:E28)</f>
        <v>20061.309999999998</v>
      </c>
    </row>
    <row r="31" spans="1:7" ht="31.5" customHeight="1" x14ac:dyDescent="0.25">
      <c r="A31" s="72" t="s">
        <v>56</v>
      </c>
      <c r="B31" s="72"/>
      <c r="C31" s="72"/>
      <c r="D31" s="72"/>
      <c r="E31" s="72"/>
    </row>
    <row r="32" spans="1:7" ht="30" customHeight="1" x14ac:dyDescent="0.25">
      <c r="A32" s="64" t="s">
        <v>21</v>
      </c>
      <c r="B32" s="64"/>
      <c r="C32" s="64"/>
      <c r="D32" s="64"/>
      <c r="E32" s="64"/>
    </row>
    <row r="33" spans="1:8" x14ac:dyDescent="0.25">
      <c r="A33" s="64" t="s">
        <v>20</v>
      </c>
      <c r="B33" s="64"/>
      <c r="C33" s="64"/>
      <c r="D33" s="64"/>
      <c r="E33" s="64"/>
      <c r="F33" s="14"/>
      <c r="G33" s="14"/>
      <c r="H33" s="15"/>
    </row>
    <row r="34" spans="1:8" ht="31.5" customHeight="1" x14ac:dyDescent="0.25">
      <c r="A34" s="64" t="s">
        <v>32</v>
      </c>
      <c r="B34" s="64"/>
      <c r="C34" s="64"/>
      <c r="D34" s="64"/>
      <c r="E34" s="64"/>
    </row>
    <row r="35" spans="1:8" x14ac:dyDescent="0.25">
      <c r="A35" s="64" t="s">
        <v>18</v>
      </c>
      <c r="B35" s="64"/>
      <c r="C35" s="64"/>
      <c r="D35" s="64"/>
      <c r="E35" s="64"/>
    </row>
    <row r="36" spans="1:8" x14ac:dyDescent="0.25">
      <c r="A36" s="68" t="s">
        <v>5</v>
      </c>
      <c r="B36" s="68"/>
      <c r="C36" s="68"/>
      <c r="D36" s="68"/>
      <c r="E36" s="68"/>
    </row>
    <row r="37" spans="1:8" x14ac:dyDescent="0.25">
      <c r="A37" s="64" t="s">
        <v>18</v>
      </c>
      <c r="B37" s="64"/>
      <c r="C37" s="64"/>
      <c r="D37" s="64"/>
      <c r="E37" s="64"/>
    </row>
    <row r="38" spans="1:8" x14ac:dyDescent="0.25">
      <c r="A38" s="65" t="s">
        <v>30</v>
      </c>
      <c r="B38" s="65"/>
      <c r="C38" s="65"/>
      <c r="D38" s="65"/>
      <c r="E38" s="5"/>
    </row>
    <row r="39" spans="1:8" x14ac:dyDescent="0.25">
      <c r="B39" s="66" t="s">
        <v>19</v>
      </c>
      <c r="C39" s="66"/>
      <c r="D39" s="66"/>
      <c r="E39" s="6" t="s">
        <v>6</v>
      </c>
    </row>
    <row r="40" spans="1:8" x14ac:dyDescent="0.25">
      <c r="A40" s="24"/>
      <c r="B40" s="24"/>
      <c r="C40" s="24"/>
      <c r="D40" s="24"/>
      <c r="E40" s="24"/>
    </row>
    <row r="41" spans="1:8" x14ac:dyDescent="0.25">
      <c r="A41" s="67" t="s">
        <v>31</v>
      </c>
      <c r="B41" s="67"/>
      <c r="C41" s="67"/>
      <c r="D41" s="67"/>
      <c r="E41" s="5"/>
    </row>
    <row r="42" spans="1:8" x14ac:dyDescent="0.25">
      <c r="B42" s="66" t="s">
        <v>19</v>
      </c>
      <c r="C42" s="66"/>
      <c r="D42" s="66"/>
      <c r="E42" s="6" t="s">
        <v>6</v>
      </c>
    </row>
    <row r="44" spans="1:8" x14ac:dyDescent="0.25">
      <c r="A44" s="19" t="s">
        <v>36</v>
      </c>
    </row>
    <row r="45" spans="1:8" x14ac:dyDescent="0.25">
      <c r="A45" s="14" t="s">
        <v>33</v>
      </c>
    </row>
    <row r="46" spans="1:8" x14ac:dyDescent="0.25">
      <c r="A46" s="2" t="s">
        <v>40</v>
      </c>
      <c r="B46" s="16">
        <v>15762.8</v>
      </c>
    </row>
    <row r="47" spans="1:8" x14ac:dyDescent="0.25">
      <c r="A47" s="20" t="s">
        <v>57</v>
      </c>
      <c r="B47" s="17"/>
    </row>
    <row r="48" spans="1:8" x14ac:dyDescent="0.25">
      <c r="A48" s="2" t="s">
        <v>37</v>
      </c>
      <c r="B48" s="17">
        <v>17808.61</v>
      </c>
    </row>
    <row r="49" spans="1:2" ht="27.6" x14ac:dyDescent="0.25">
      <c r="A49" s="26" t="s">
        <v>38</v>
      </c>
      <c r="B49" s="17">
        <f>E29</f>
        <v>20061.309999999998</v>
      </c>
    </row>
    <row r="50" spans="1:2" x14ac:dyDescent="0.25">
      <c r="A50" s="18" t="s">
        <v>39</v>
      </c>
      <c r="B50" s="21">
        <f>B46+B48-B49</f>
        <v>13510.100000000006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7" zoomScaleNormal="100" zoomScaleSheetLayoutView="100" workbookViewId="0">
      <selection activeCell="D53" sqref="D53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4.6640625" style="2" customWidth="1"/>
    <col min="5" max="5" width="15.44140625" style="2" customWidth="1"/>
    <col min="6" max="7" width="9.109375" style="2"/>
    <col min="8" max="8" width="17.109375" style="2" customWidth="1"/>
    <col min="9" max="16384" width="9.109375" style="2"/>
  </cols>
  <sheetData>
    <row r="1" spans="1:5" ht="15.6" x14ac:dyDescent="0.25">
      <c r="A1" s="73" t="s">
        <v>11</v>
      </c>
      <c r="B1" s="73"/>
      <c r="C1" s="73"/>
      <c r="D1" s="73"/>
      <c r="E1" s="73"/>
    </row>
    <row r="2" spans="1:5" ht="30" customHeight="1" x14ac:dyDescent="0.3">
      <c r="A2" s="74" t="s">
        <v>12</v>
      </c>
      <c r="B2" s="75"/>
      <c r="C2" s="75"/>
      <c r="D2" s="75"/>
      <c r="E2" s="75"/>
    </row>
    <row r="3" spans="1:5" x14ac:dyDescent="0.25">
      <c r="A3" s="76" t="s">
        <v>58</v>
      </c>
      <c r="B3" s="76"/>
      <c r="C3" s="76"/>
      <c r="D3" s="76"/>
      <c r="E3" s="76"/>
    </row>
    <row r="4" spans="1:5" s="1" customFormat="1" ht="15.6" x14ac:dyDescent="0.3">
      <c r="A4" s="22" t="s">
        <v>13</v>
      </c>
      <c r="B4" s="4"/>
      <c r="C4" s="4"/>
      <c r="D4" s="4"/>
      <c r="E4" s="36" t="s">
        <v>59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7" t="s">
        <v>25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4" t="s">
        <v>44</v>
      </c>
      <c r="B9" s="64"/>
      <c r="C9" s="64"/>
      <c r="D9" s="64"/>
      <c r="E9" s="64"/>
    </row>
    <row r="10" spans="1:5" ht="28.5" customHeight="1" x14ac:dyDescent="0.25">
      <c r="A10" s="78" t="s">
        <v>14</v>
      </c>
      <c r="B10" s="79"/>
      <c r="C10" s="79"/>
      <c r="D10" s="79"/>
      <c r="E10" s="79"/>
    </row>
    <row r="11" spans="1:5" ht="30.75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4" t="s">
        <v>23</v>
      </c>
      <c r="B13" s="64"/>
      <c r="C13" s="64"/>
      <c r="D13" s="64"/>
      <c r="E13" s="64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4" t="s">
        <v>22</v>
      </c>
      <c r="B15" s="64"/>
      <c r="C15" s="64"/>
      <c r="D15" s="64"/>
      <c r="E15" s="64"/>
    </row>
    <row r="16" spans="1:5" x14ac:dyDescent="0.25">
      <c r="A16" s="69" t="s">
        <v>16</v>
      </c>
      <c r="B16" s="70"/>
      <c r="C16" s="70"/>
      <c r="D16" s="70"/>
      <c r="E16" s="70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0.75" customHeight="1" x14ac:dyDescent="0.25">
      <c r="A18" s="64" t="s">
        <v>35</v>
      </c>
      <c r="B18" s="64"/>
      <c r="C18" s="64"/>
      <c r="D18" s="64"/>
      <c r="E18" s="64"/>
    </row>
    <row r="19" spans="1:8" ht="30.7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9" t="s">
        <v>41</v>
      </c>
      <c r="C22" s="3" t="s">
        <v>4</v>
      </c>
      <c r="D22" s="3">
        <f>12.2</f>
        <v>12.2</v>
      </c>
      <c r="E22" s="8">
        <f>D22*F20*G20</f>
        <v>11646.119999999999</v>
      </c>
    </row>
    <row r="23" spans="1:8" ht="69" x14ac:dyDescent="0.25">
      <c r="A23" s="7" t="s">
        <v>60</v>
      </c>
      <c r="B23" s="9" t="s">
        <v>61</v>
      </c>
      <c r="C23" s="3" t="s">
        <v>4</v>
      </c>
      <c r="D23" s="3"/>
      <c r="E23" s="8">
        <f>408.7*3</f>
        <v>1226.0999999999999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3150.18</v>
      </c>
    </row>
    <row r="25" spans="1:8" x14ac:dyDescent="0.25">
      <c r="A25" s="37" t="s">
        <v>28</v>
      </c>
      <c r="B25" s="38" t="s">
        <v>61</v>
      </c>
      <c r="C25" s="39" t="s">
        <v>43</v>
      </c>
      <c r="D25" s="39"/>
      <c r="E25" s="40">
        <f>1573+165</f>
        <v>1738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29</v>
      </c>
      <c r="B27" s="11"/>
      <c r="C27" s="12"/>
      <c r="D27" s="12"/>
      <c r="E27" s="13">
        <f>SUM(E22:E26)</f>
        <v>17760.400000000001</v>
      </c>
    </row>
    <row r="29" spans="1:8" ht="31.5" customHeight="1" x14ac:dyDescent="0.25">
      <c r="A29" s="64" t="s">
        <v>65</v>
      </c>
      <c r="B29" s="64"/>
      <c r="C29" s="64"/>
      <c r="D29" s="64"/>
      <c r="E29" s="64"/>
    </row>
    <row r="30" spans="1:8" ht="30" customHeight="1" x14ac:dyDescent="0.25">
      <c r="A30" s="64" t="s">
        <v>21</v>
      </c>
      <c r="B30" s="64"/>
      <c r="C30" s="64"/>
      <c r="D30" s="64"/>
      <c r="E30" s="64"/>
    </row>
    <row r="31" spans="1:8" x14ac:dyDescent="0.25">
      <c r="A31" s="64" t="s">
        <v>20</v>
      </c>
      <c r="B31" s="64"/>
      <c r="C31" s="64"/>
      <c r="D31" s="64"/>
      <c r="E31" s="64"/>
      <c r="F31" s="14"/>
      <c r="G31" s="14"/>
      <c r="H31" s="15"/>
    </row>
    <row r="32" spans="1:8" ht="31.5" customHeight="1" x14ac:dyDescent="0.25">
      <c r="A32" s="64" t="s">
        <v>32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65" t="s">
        <v>30</v>
      </c>
      <c r="B36" s="65"/>
      <c r="C36" s="65"/>
      <c r="D36" s="65"/>
      <c r="E36" s="5"/>
    </row>
    <row r="37" spans="1:5" x14ac:dyDescent="0.25">
      <c r="B37" s="66" t="s">
        <v>19</v>
      </c>
      <c r="C37" s="66"/>
      <c r="D37" s="66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67" t="s">
        <v>31</v>
      </c>
      <c r="B39" s="67"/>
      <c r="C39" s="67"/>
      <c r="D39" s="67"/>
      <c r="E39" s="5"/>
    </row>
    <row r="40" spans="1:5" x14ac:dyDescent="0.25">
      <c r="B40" s="66" t="s">
        <v>19</v>
      </c>
      <c r="C40" s="66"/>
      <c r="D40" s="66"/>
      <c r="E40" s="6" t="s">
        <v>6</v>
      </c>
    </row>
    <row r="42" spans="1:5" x14ac:dyDescent="0.25">
      <c r="A42" s="19" t="s">
        <v>36</v>
      </c>
    </row>
    <row r="43" spans="1:5" x14ac:dyDescent="0.25">
      <c r="A43" s="14" t="s">
        <v>33</v>
      </c>
    </row>
    <row r="44" spans="1:5" x14ac:dyDescent="0.25">
      <c r="A44" s="2" t="s">
        <v>40</v>
      </c>
      <c r="B44" s="16">
        <f>'1кв'!B50</f>
        <v>13510.100000000006</v>
      </c>
    </row>
    <row r="45" spans="1:5" x14ac:dyDescent="0.25">
      <c r="A45" s="20" t="s">
        <v>62</v>
      </c>
      <c r="B45" s="17"/>
    </row>
    <row r="46" spans="1:5" x14ac:dyDescent="0.25">
      <c r="A46" s="2" t="s">
        <v>37</v>
      </c>
      <c r="B46" s="17">
        <v>17030.439999999999</v>
      </c>
    </row>
    <row r="47" spans="1:5" ht="27.6" x14ac:dyDescent="0.25">
      <c r="A47" s="30" t="s">
        <v>38</v>
      </c>
      <c r="B47" s="17">
        <f>E27</f>
        <v>17760.400000000001</v>
      </c>
    </row>
    <row r="48" spans="1:5" x14ac:dyDescent="0.25">
      <c r="A48" s="18" t="s">
        <v>39</v>
      </c>
      <c r="B48" s="21">
        <f>B44+B46-B47</f>
        <v>12780.140000000003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5" zoomScaleNormal="100" zoomScaleSheetLayoutView="100" workbookViewId="0">
      <selection activeCell="E4" sqref="E4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4.6640625" style="2" customWidth="1"/>
    <col min="5" max="5" width="15.44140625" style="2" customWidth="1"/>
    <col min="6" max="7" width="9.109375" style="2"/>
    <col min="8" max="8" width="17.109375" style="2" customWidth="1"/>
    <col min="9" max="16384" width="9.109375" style="2"/>
  </cols>
  <sheetData>
    <row r="1" spans="1:5" ht="15.6" x14ac:dyDescent="0.25">
      <c r="A1" s="73" t="s">
        <v>11</v>
      </c>
      <c r="B1" s="73"/>
      <c r="C1" s="73"/>
      <c r="D1" s="73"/>
      <c r="E1" s="73"/>
    </row>
    <row r="2" spans="1:5" ht="30" customHeight="1" x14ac:dyDescent="0.3">
      <c r="A2" s="74" t="s">
        <v>12</v>
      </c>
      <c r="B2" s="75"/>
      <c r="C2" s="75"/>
      <c r="D2" s="75"/>
      <c r="E2" s="75"/>
    </row>
    <row r="3" spans="1:5" x14ac:dyDescent="0.25">
      <c r="A3" s="76" t="s">
        <v>63</v>
      </c>
      <c r="B3" s="76"/>
      <c r="C3" s="76"/>
      <c r="D3" s="76"/>
      <c r="E3" s="76"/>
    </row>
    <row r="4" spans="1:5" s="1" customFormat="1" ht="15.6" x14ac:dyDescent="0.3">
      <c r="A4" s="22" t="s">
        <v>13</v>
      </c>
      <c r="B4" s="4"/>
      <c r="C4" s="4"/>
      <c r="D4" s="4"/>
      <c r="E4" s="36" t="s">
        <v>64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7" t="s">
        <v>25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4" t="s">
        <v>44</v>
      </c>
      <c r="B9" s="64"/>
      <c r="C9" s="64"/>
      <c r="D9" s="64"/>
      <c r="E9" s="64"/>
    </row>
    <row r="10" spans="1:5" ht="28.5" customHeight="1" x14ac:dyDescent="0.25">
      <c r="A10" s="78" t="s">
        <v>14</v>
      </c>
      <c r="B10" s="79"/>
      <c r="C10" s="79"/>
      <c r="D10" s="79"/>
      <c r="E10" s="79"/>
    </row>
    <row r="11" spans="1:5" ht="30.75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4" t="s">
        <v>23</v>
      </c>
      <c r="B13" s="64"/>
      <c r="C13" s="64"/>
      <c r="D13" s="64"/>
      <c r="E13" s="64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4" t="s">
        <v>22</v>
      </c>
      <c r="B15" s="64"/>
      <c r="C15" s="64"/>
      <c r="D15" s="64"/>
      <c r="E15" s="64"/>
    </row>
    <row r="16" spans="1:5" x14ac:dyDescent="0.25">
      <c r="A16" s="69" t="s">
        <v>16</v>
      </c>
      <c r="B16" s="70"/>
      <c r="C16" s="70"/>
      <c r="D16" s="70"/>
      <c r="E16" s="70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0.75" customHeight="1" x14ac:dyDescent="0.25">
      <c r="A18" s="64" t="s">
        <v>35</v>
      </c>
      <c r="B18" s="64"/>
      <c r="C18" s="64"/>
      <c r="D18" s="64"/>
      <c r="E18" s="64"/>
    </row>
    <row r="19" spans="1:8" ht="30.7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9" t="s">
        <v>41</v>
      </c>
      <c r="C22" s="3" t="s">
        <v>4</v>
      </c>
      <c r="D22" s="3">
        <v>12.89</v>
      </c>
      <c r="E22" s="8">
        <f>D22*F20*G20</f>
        <v>12304.794</v>
      </c>
    </row>
    <row r="23" spans="1:8" ht="69" x14ac:dyDescent="0.25">
      <c r="A23" s="7" t="s">
        <v>60</v>
      </c>
      <c r="B23" s="9" t="s">
        <v>66</v>
      </c>
      <c r="C23" s="3" t="s">
        <v>4</v>
      </c>
      <c r="D23" s="3"/>
      <c r="E23" s="8">
        <f>408.7*3</f>
        <v>1226.0999999999999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3274.2779999999998</v>
      </c>
    </row>
    <row r="25" spans="1:8" x14ac:dyDescent="0.25">
      <c r="A25" s="37" t="s">
        <v>28</v>
      </c>
      <c r="B25" s="38" t="s">
        <v>66</v>
      </c>
      <c r="C25" s="39" t="s">
        <v>43</v>
      </c>
      <c r="D25" s="39"/>
      <c r="E25" s="40"/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29</v>
      </c>
      <c r="B27" s="11"/>
      <c r="C27" s="12"/>
      <c r="D27" s="12"/>
      <c r="E27" s="13">
        <f>SUM(E22:E26)</f>
        <v>16805.171999999999</v>
      </c>
    </row>
    <row r="29" spans="1:8" ht="31.5" customHeight="1" x14ac:dyDescent="0.25">
      <c r="A29" s="64" t="s">
        <v>67</v>
      </c>
      <c r="B29" s="64"/>
      <c r="C29" s="64"/>
      <c r="D29" s="64"/>
      <c r="E29" s="64"/>
    </row>
    <row r="30" spans="1:8" ht="30" customHeight="1" x14ac:dyDescent="0.25">
      <c r="A30" s="64" t="s">
        <v>21</v>
      </c>
      <c r="B30" s="64"/>
      <c r="C30" s="64"/>
      <c r="D30" s="64"/>
      <c r="E30" s="64"/>
    </row>
    <row r="31" spans="1:8" x14ac:dyDescent="0.25">
      <c r="A31" s="64" t="s">
        <v>20</v>
      </c>
      <c r="B31" s="64"/>
      <c r="C31" s="64"/>
      <c r="D31" s="64"/>
      <c r="E31" s="64"/>
      <c r="F31" s="14"/>
      <c r="G31" s="14"/>
      <c r="H31" s="15"/>
    </row>
    <row r="32" spans="1:8" ht="31.5" customHeight="1" x14ac:dyDescent="0.25">
      <c r="A32" s="64" t="s">
        <v>32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65" t="s">
        <v>30</v>
      </c>
      <c r="B36" s="65"/>
      <c r="C36" s="65"/>
      <c r="D36" s="65"/>
      <c r="E36" s="5"/>
    </row>
    <row r="37" spans="1:5" x14ac:dyDescent="0.25">
      <c r="B37" s="66" t="s">
        <v>19</v>
      </c>
      <c r="C37" s="66"/>
      <c r="D37" s="66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67" t="s">
        <v>31</v>
      </c>
      <c r="B39" s="67"/>
      <c r="C39" s="67"/>
      <c r="D39" s="67"/>
      <c r="E39" s="5"/>
    </row>
    <row r="40" spans="1:5" x14ac:dyDescent="0.25">
      <c r="B40" s="66" t="s">
        <v>19</v>
      </c>
      <c r="C40" s="66"/>
      <c r="D40" s="66"/>
      <c r="E40" s="6" t="s">
        <v>6</v>
      </c>
    </row>
    <row r="42" spans="1:5" x14ac:dyDescent="0.25">
      <c r="A42" s="19" t="s">
        <v>36</v>
      </c>
    </row>
    <row r="43" spans="1:5" x14ac:dyDescent="0.25">
      <c r="A43" s="14" t="s">
        <v>33</v>
      </c>
    </row>
    <row r="44" spans="1:5" x14ac:dyDescent="0.25">
      <c r="A44" s="2" t="s">
        <v>40</v>
      </c>
      <c r="B44" s="16">
        <f>'2кв'!B48</f>
        <v>12780.140000000003</v>
      </c>
    </row>
    <row r="45" spans="1:5" x14ac:dyDescent="0.25">
      <c r="A45" s="20" t="s">
        <v>68</v>
      </c>
      <c r="B45" s="17"/>
    </row>
    <row r="46" spans="1:5" x14ac:dyDescent="0.25">
      <c r="A46" s="2" t="s">
        <v>37</v>
      </c>
      <c r="B46" s="17">
        <v>19872.2</v>
      </c>
    </row>
    <row r="47" spans="1:5" ht="27.6" x14ac:dyDescent="0.25">
      <c r="A47" s="35" t="s">
        <v>38</v>
      </c>
      <c r="B47" s="17">
        <f>E27</f>
        <v>16805.171999999999</v>
      </c>
    </row>
    <row r="48" spans="1:5" x14ac:dyDescent="0.25">
      <c r="A48" s="18" t="s">
        <v>39</v>
      </c>
      <c r="B48" s="21">
        <f>B44+B46-B47</f>
        <v>15847.168000000005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1" zoomScaleNormal="100" zoomScaleSheetLayoutView="100" workbookViewId="0">
      <selection activeCell="B25" sqref="B25"/>
    </sheetView>
  </sheetViews>
  <sheetFormatPr defaultColWidth="9.109375" defaultRowHeight="13.8" x14ac:dyDescent="0.25"/>
  <cols>
    <col min="1" max="1" width="33.33203125" style="2" customWidth="1"/>
    <col min="2" max="2" width="20.33203125" style="2" customWidth="1"/>
    <col min="3" max="3" width="13" style="2" customWidth="1"/>
    <col min="4" max="4" width="14.6640625" style="2" customWidth="1"/>
    <col min="5" max="5" width="15.44140625" style="2" customWidth="1"/>
    <col min="6" max="7" width="9.109375" style="2"/>
    <col min="8" max="8" width="17.109375" style="2" customWidth="1"/>
    <col min="9" max="16384" width="9.109375" style="2"/>
  </cols>
  <sheetData>
    <row r="1" spans="1:5" ht="15.6" x14ac:dyDescent="0.25">
      <c r="A1" s="73" t="s">
        <v>11</v>
      </c>
      <c r="B1" s="73"/>
      <c r="C1" s="73"/>
      <c r="D1" s="73"/>
      <c r="E1" s="73"/>
    </row>
    <row r="2" spans="1:5" ht="30" customHeight="1" x14ac:dyDescent="0.3">
      <c r="A2" s="74" t="s">
        <v>12</v>
      </c>
      <c r="B2" s="75"/>
      <c r="C2" s="75"/>
      <c r="D2" s="75"/>
      <c r="E2" s="75"/>
    </row>
    <row r="3" spans="1:5" x14ac:dyDescent="0.25">
      <c r="A3" s="76" t="s">
        <v>69</v>
      </c>
      <c r="B3" s="76"/>
      <c r="C3" s="76"/>
      <c r="D3" s="76"/>
      <c r="E3" s="76"/>
    </row>
    <row r="4" spans="1:5" s="1" customFormat="1" ht="15.6" x14ac:dyDescent="0.3">
      <c r="A4" s="44" t="s">
        <v>13</v>
      </c>
      <c r="B4" s="45"/>
      <c r="C4" s="45"/>
      <c r="D4" s="80" t="s">
        <v>70</v>
      </c>
      <c r="E4" s="80"/>
    </row>
    <row r="5" spans="1:5" x14ac:dyDescent="0.25">
      <c r="A5" s="42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77" t="s">
        <v>25</v>
      </c>
      <c r="B7" s="77"/>
      <c r="C7" s="77"/>
      <c r="D7" s="77"/>
      <c r="E7" s="77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4" t="s">
        <v>44</v>
      </c>
      <c r="B9" s="64"/>
      <c r="C9" s="64"/>
      <c r="D9" s="64"/>
      <c r="E9" s="64"/>
    </row>
    <row r="10" spans="1:5" ht="28.5" customHeight="1" x14ac:dyDescent="0.25">
      <c r="A10" s="78" t="s">
        <v>14</v>
      </c>
      <c r="B10" s="79"/>
      <c r="C10" s="79"/>
      <c r="D10" s="79"/>
      <c r="E10" s="79"/>
    </row>
    <row r="11" spans="1:5" ht="30.75" customHeight="1" x14ac:dyDescent="0.25">
      <c r="A11" s="64" t="s">
        <v>26</v>
      </c>
      <c r="B11" s="64"/>
      <c r="C11" s="64"/>
      <c r="D11" s="64"/>
      <c r="E11" s="64"/>
    </row>
    <row r="12" spans="1:5" x14ac:dyDescent="0.25">
      <c r="A12" s="69" t="s">
        <v>15</v>
      </c>
      <c r="B12" s="70"/>
      <c r="C12" s="70"/>
      <c r="D12" s="70"/>
      <c r="E12" s="70"/>
    </row>
    <row r="13" spans="1:5" x14ac:dyDescent="0.25">
      <c r="A13" s="64" t="s">
        <v>23</v>
      </c>
      <c r="B13" s="64"/>
      <c r="C13" s="64"/>
      <c r="D13" s="64"/>
      <c r="E13" s="64"/>
    </row>
    <row r="14" spans="1:5" x14ac:dyDescent="0.25">
      <c r="A14" s="69" t="s">
        <v>2</v>
      </c>
      <c r="B14" s="70"/>
      <c r="C14" s="70"/>
      <c r="D14" s="70"/>
      <c r="E14" s="70"/>
    </row>
    <row r="15" spans="1:5" x14ac:dyDescent="0.25">
      <c r="A15" s="64" t="s">
        <v>22</v>
      </c>
      <c r="B15" s="64"/>
      <c r="C15" s="64"/>
      <c r="D15" s="64"/>
      <c r="E15" s="64"/>
    </row>
    <row r="16" spans="1:5" x14ac:dyDescent="0.25">
      <c r="A16" s="69" t="s">
        <v>16</v>
      </c>
      <c r="B16" s="70"/>
      <c r="C16" s="70"/>
      <c r="D16" s="70"/>
      <c r="E16" s="70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0.75" customHeight="1" x14ac:dyDescent="0.25">
      <c r="A18" s="64" t="s">
        <v>35</v>
      </c>
      <c r="B18" s="64"/>
      <c r="C18" s="64"/>
      <c r="D18" s="64"/>
      <c r="E18" s="64"/>
    </row>
    <row r="19" spans="1:8" ht="30.75" customHeight="1" x14ac:dyDescent="0.25">
      <c r="A19" s="71" t="s">
        <v>27</v>
      </c>
      <c r="B19" s="71"/>
      <c r="C19" s="71"/>
      <c r="D19" s="71"/>
      <c r="E19" s="71"/>
    </row>
    <row r="20" spans="1:8" x14ac:dyDescent="0.25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3" t="s">
        <v>45</v>
      </c>
      <c r="B22" s="9" t="s">
        <v>41</v>
      </c>
      <c r="C22" s="3" t="s">
        <v>4</v>
      </c>
      <c r="D22" s="3">
        <v>12.89</v>
      </c>
      <c r="E22" s="8">
        <f>D22*F20*G20</f>
        <v>12304.794</v>
      </c>
    </row>
    <row r="23" spans="1:8" ht="69" x14ac:dyDescent="0.25">
      <c r="A23" s="7" t="s">
        <v>60</v>
      </c>
      <c r="B23" s="9" t="s">
        <v>71</v>
      </c>
      <c r="C23" s="3" t="s">
        <v>4</v>
      </c>
      <c r="D23" s="3"/>
      <c r="E23" s="8">
        <f>408.7*3</f>
        <v>1226.0999999999999</v>
      </c>
    </row>
    <row r="24" spans="1:8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3274.2779999999998</v>
      </c>
    </row>
    <row r="25" spans="1:8" x14ac:dyDescent="0.25">
      <c r="A25" s="37" t="s">
        <v>28</v>
      </c>
      <c r="B25" s="38" t="s">
        <v>71</v>
      </c>
      <c r="C25" s="39" t="s">
        <v>43</v>
      </c>
      <c r="D25" s="39"/>
      <c r="E25" s="40">
        <v>0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29</v>
      </c>
      <c r="B27" s="11"/>
      <c r="C27" s="12"/>
      <c r="D27" s="12"/>
      <c r="E27" s="13">
        <f>SUM(E22:E26)</f>
        <v>16805.171999999999</v>
      </c>
    </row>
    <row r="29" spans="1:8" ht="31.5" customHeight="1" x14ac:dyDescent="0.25">
      <c r="A29" s="72" t="s">
        <v>90</v>
      </c>
      <c r="B29" s="72"/>
      <c r="C29" s="72"/>
      <c r="D29" s="72"/>
      <c r="E29" s="72"/>
    </row>
    <row r="30" spans="1:8" ht="30" customHeight="1" x14ac:dyDescent="0.25">
      <c r="A30" s="64" t="s">
        <v>21</v>
      </c>
      <c r="B30" s="64"/>
      <c r="C30" s="64"/>
      <c r="D30" s="64"/>
      <c r="E30" s="64"/>
    </row>
    <row r="31" spans="1:8" x14ac:dyDescent="0.25">
      <c r="A31" s="64" t="s">
        <v>20</v>
      </c>
      <c r="B31" s="64"/>
      <c r="C31" s="64"/>
      <c r="D31" s="64"/>
      <c r="E31" s="64"/>
      <c r="F31" s="14"/>
      <c r="G31" s="14"/>
      <c r="H31" s="15"/>
    </row>
    <row r="32" spans="1:8" ht="31.5" customHeight="1" x14ac:dyDescent="0.25">
      <c r="A32" s="64" t="s">
        <v>32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68" t="s">
        <v>5</v>
      </c>
      <c r="B34" s="68"/>
      <c r="C34" s="68"/>
      <c r="D34" s="68"/>
      <c r="E34" s="68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65" t="s">
        <v>30</v>
      </c>
      <c r="B36" s="65"/>
      <c r="C36" s="65"/>
      <c r="D36" s="65"/>
      <c r="E36" s="5"/>
    </row>
    <row r="37" spans="1:5" x14ac:dyDescent="0.25">
      <c r="B37" s="66" t="s">
        <v>19</v>
      </c>
      <c r="C37" s="66"/>
      <c r="D37" s="66"/>
      <c r="E37" s="6" t="s">
        <v>6</v>
      </c>
    </row>
    <row r="38" spans="1:5" x14ac:dyDescent="0.25">
      <c r="A38" s="41"/>
      <c r="B38" s="41"/>
      <c r="C38" s="41"/>
      <c r="D38" s="41"/>
      <c r="E38" s="41"/>
    </row>
    <row r="39" spans="1:5" x14ac:dyDescent="0.25">
      <c r="A39" s="67" t="s">
        <v>31</v>
      </c>
      <c r="B39" s="67"/>
      <c r="C39" s="67"/>
      <c r="D39" s="67"/>
      <c r="E39" s="5"/>
    </row>
    <row r="40" spans="1:5" x14ac:dyDescent="0.25">
      <c r="B40" s="66" t="s">
        <v>19</v>
      </c>
      <c r="C40" s="66"/>
      <c r="D40" s="66"/>
      <c r="E40" s="6" t="s">
        <v>6</v>
      </c>
    </row>
    <row r="42" spans="1:5" x14ac:dyDescent="0.25">
      <c r="A42" s="19" t="s">
        <v>36</v>
      </c>
    </row>
    <row r="43" spans="1:5" x14ac:dyDescent="0.25">
      <c r="A43" s="14" t="s">
        <v>33</v>
      </c>
    </row>
    <row r="44" spans="1:5" x14ac:dyDescent="0.25">
      <c r="A44" s="2" t="s">
        <v>40</v>
      </c>
      <c r="B44" s="16">
        <f>'3кв'!B48</f>
        <v>15847.168000000005</v>
      </c>
    </row>
    <row r="45" spans="1:5" x14ac:dyDescent="0.25">
      <c r="A45" s="20" t="s">
        <v>68</v>
      </c>
      <c r="B45" s="17"/>
    </row>
    <row r="46" spans="1:5" x14ac:dyDescent="0.25">
      <c r="A46" s="2" t="s">
        <v>37</v>
      </c>
      <c r="B46" s="17">
        <v>18633.78</v>
      </c>
    </row>
    <row r="47" spans="1:5" ht="27.6" x14ac:dyDescent="0.25">
      <c r="A47" s="43" t="s">
        <v>38</v>
      </c>
      <c r="B47" s="17">
        <f>E27</f>
        <v>16805.171999999999</v>
      </c>
    </row>
    <row r="48" spans="1:5" x14ac:dyDescent="0.25">
      <c r="A48" s="18" t="s">
        <v>39</v>
      </c>
      <c r="B48" s="21">
        <f>B44+B46-B47</f>
        <v>17675.776000000005</v>
      </c>
    </row>
  </sheetData>
  <mergeCells count="30">
    <mergeCell ref="A1:E1"/>
    <mergeCell ref="A2:E2"/>
    <mergeCell ref="A3:E3"/>
    <mergeCell ref="A6:E6"/>
    <mergeCell ref="A7:E7"/>
    <mergeCell ref="A33:E33"/>
    <mergeCell ref="A34:E34"/>
    <mergeCell ref="A15:E15"/>
    <mergeCell ref="A16:E16"/>
    <mergeCell ref="A17:E17"/>
    <mergeCell ref="A18:E18"/>
    <mergeCell ref="A19:E19"/>
    <mergeCell ref="A20:E20"/>
    <mergeCell ref="D4:E4"/>
    <mergeCell ref="A29:E29"/>
    <mergeCell ref="A30:E30"/>
    <mergeCell ref="A31:E31"/>
    <mergeCell ref="A32:E32"/>
    <mergeCell ref="A9:E9"/>
    <mergeCell ref="A10:E10"/>
    <mergeCell ref="A11:E11"/>
    <mergeCell ref="A12:E12"/>
    <mergeCell ref="A13:E13"/>
    <mergeCell ref="A14:E14"/>
    <mergeCell ref="A8:E8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100" zoomScaleSheetLayoutView="100" workbookViewId="0">
      <selection activeCell="C35" sqref="C3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1" t="s">
        <v>72</v>
      </c>
      <c r="B1" s="81"/>
      <c r="C1" s="81"/>
      <c r="D1" s="46"/>
    </row>
    <row r="2" spans="1:5" ht="15.6" x14ac:dyDescent="0.3">
      <c r="A2" s="82" t="s">
        <v>73</v>
      </c>
      <c r="B2" s="82"/>
      <c r="C2" s="82"/>
      <c r="D2" s="1"/>
    </row>
    <row r="3" spans="1:5" ht="15.6" x14ac:dyDescent="0.3">
      <c r="A3" s="82" t="s">
        <v>74</v>
      </c>
      <c r="B3" s="82"/>
      <c r="C3" s="82"/>
      <c r="D3" s="1"/>
    </row>
    <row r="4" spans="1:5" ht="15.6" x14ac:dyDescent="0.3">
      <c r="A4" s="81" t="s">
        <v>87</v>
      </c>
      <c r="B4" s="81"/>
      <c r="C4" s="81"/>
      <c r="D4" s="46"/>
    </row>
    <row r="5" spans="1:5" ht="15.6" x14ac:dyDescent="0.3">
      <c r="A5" s="83"/>
      <c r="B5" s="83"/>
      <c r="C5" s="83"/>
      <c r="D5" s="1"/>
    </row>
    <row r="6" spans="1:5" ht="15.6" x14ac:dyDescent="0.3">
      <c r="A6" s="1"/>
      <c r="B6" s="47" t="s">
        <v>75</v>
      </c>
      <c r="C6" s="48">
        <f>'1кв'!B46</f>
        <v>15762.8</v>
      </c>
      <c r="D6" s="49"/>
    </row>
    <row r="7" spans="1:5" ht="15.6" x14ac:dyDescent="0.3">
      <c r="A7" s="1"/>
      <c r="B7" s="47" t="s">
        <v>88</v>
      </c>
      <c r="C7" s="48"/>
      <c r="D7" s="49"/>
    </row>
    <row r="8" spans="1:5" ht="15.6" x14ac:dyDescent="0.3">
      <c r="A8" s="50" t="s">
        <v>76</v>
      </c>
      <c r="B8" s="47" t="s">
        <v>77</v>
      </c>
      <c r="C8" s="51">
        <f>'1кв'!B48+'2кв'!B46+'3кв'!B46+'4кв'!B46</f>
        <v>73345.03</v>
      </c>
      <c r="D8" s="52"/>
    </row>
    <row r="9" spans="1:5" ht="15.6" x14ac:dyDescent="0.3">
      <c r="A9" s="45"/>
      <c r="B9" s="47" t="s">
        <v>78</v>
      </c>
      <c r="C9" s="53">
        <f>SUM(C8:C8)</f>
        <v>73345.03</v>
      </c>
      <c r="D9" s="49"/>
    </row>
    <row r="10" spans="1:5" ht="15.6" x14ac:dyDescent="0.3">
      <c r="A10" s="1"/>
      <c r="B10" s="84"/>
      <c r="C10" s="84"/>
      <c r="D10" s="54"/>
    </row>
    <row r="11" spans="1:5" ht="15.6" x14ac:dyDescent="0.3">
      <c r="A11" s="1" t="s">
        <v>79</v>
      </c>
      <c r="B11" s="23" t="s">
        <v>45</v>
      </c>
      <c r="C11" s="55">
        <f>'1кв'!E22+'2кв'!E22+'3кв'!E22+'4кв'!E22</f>
        <v>47901.828000000001</v>
      </c>
      <c r="D11" s="54"/>
    </row>
    <row r="12" spans="1:5" ht="27.6" x14ac:dyDescent="0.3">
      <c r="A12" s="1"/>
      <c r="B12" s="7" t="s">
        <v>48</v>
      </c>
      <c r="C12" s="55">
        <f>'1кв'!E23+'2кв'!E23+'3кв'!E23+'4кв'!E23</f>
        <v>3764.94</v>
      </c>
      <c r="D12" s="54"/>
      <c r="E12" s="56"/>
    </row>
    <row r="13" spans="1:5" ht="15.6" x14ac:dyDescent="0.3">
      <c r="B13" s="7" t="s">
        <v>42</v>
      </c>
      <c r="C13" s="55">
        <f>'1кв'!E24+'2кв'!E24+'3кв'!E24+'4кв'!E24</f>
        <v>12848.915999999999</v>
      </c>
      <c r="D13" s="54"/>
    </row>
    <row r="14" spans="1:5" ht="15.6" x14ac:dyDescent="0.3">
      <c r="A14" s="1"/>
      <c r="B14" s="57" t="s">
        <v>28</v>
      </c>
      <c r="C14" s="55">
        <f>'1кв'!E25+'2кв'!E25+'3кв'!E25+'4кв'!E25</f>
        <v>1848</v>
      </c>
      <c r="D14" s="54"/>
    </row>
    <row r="15" spans="1:5" ht="15.6" x14ac:dyDescent="0.3">
      <c r="A15" s="1"/>
      <c r="B15" s="58" t="s">
        <v>89</v>
      </c>
      <c r="C15" s="59">
        <f>1*197.1</f>
        <v>197.1</v>
      </c>
      <c r="D15" s="54"/>
    </row>
    <row r="16" spans="1:5" ht="15.6" x14ac:dyDescent="0.3">
      <c r="A16" s="1"/>
      <c r="B16" s="60" t="s">
        <v>80</v>
      </c>
      <c r="C16" s="59">
        <f>SUM(C17:C18)</f>
        <v>4871.2700000000004</v>
      </c>
      <c r="D16" s="54"/>
    </row>
    <row r="17" spans="1:5" ht="15.6" x14ac:dyDescent="0.3">
      <c r="A17" s="1"/>
      <c r="B17" s="32" t="s">
        <v>50</v>
      </c>
      <c r="C17" s="8">
        <v>3628.27</v>
      </c>
      <c r="D17" s="54"/>
    </row>
    <row r="18" spans="1:5" ht="15.6" x14ac:dyDescent="0.3">
      <c r="A18" s="1"/>
      <c r="B18" s="32" t="s">
        <v>51</v>
      </c>
      <c r="C18" s="8">
        <v>1243</v>
      </c>
      <c r="D18" s="54"/>
    </row>
    <row r="19" spans="1:5" ht="15.6" x14ac:dyDescent="0.3">
      <c r="A19" s="1"/>
      <c r="B19" s="61" t="s">
        <v>81</v>
      </c>
      <c r="C19" s="62">
        <f>SUM(C11:C16)</f>
        <v>71432.054000000018</v>
      </c>
      <c r="D19" s="54"/>
      <c r="E19" s="56"/>
    </row>
    <row r="20" spans="1:5" ht="15.6" x14ac:dyDescent="0.3">
      <c r="A20" s="1"/>
      <c r="B20" s="63" t="s">
        <v>82</v>
      </c>
      <c r="C20" s="62">
        <f>C6+C9-C19</f>
        <v>17675.775999999983</v>
      </c>
      <c r="D20" s="54"/>
    </row>
    <row r="21" spans="1:5" ht="15.6" x14ac:dyDescent="0.3">
      <c r="A21" s="1"/>
      <c r="B21" s="50"/>
      <c r="C21" s="50"/>
      <c r="D21" s="54"/>
    </row>
    <row r="22" spans="1:5" ht="15.6" x14ac:dyDescent="0.3">
      <c r="A22" s="1"/>
      <c r="B22" s="50"/>
      <c r="C22" s="50"/>
      <c r="D22" s="54"/>
    </row>
    <row r="23" spans="1:5" ht="15.6" x14ac:dyDescent="0.3">
      <c r="A23" s="1"/>
      <c r="B23" s="50"/>
      <c r="C23" s="50"/>
      <c r="D23" s="54"/>
    </row>
    <row r="24" spans="1:5" ht="15.6" x14ac:dyDescent="0.3">
      <c r="A24" s="50" t="s">
        <v>83</v>
      </c>
      <c r="C24" s="50"/>
      <c r="D24" s="54"/>
    </row>
    <row r="25" spans="1:5" ht="15.6" x14ac:dyDescent="0.3">
      <c r="A25" s="1"/>
      <c r="B25" s="50"/>
      <c r="C25" s="50"/>
      <c r="D25" s="54"/>
    </row>
    <row r="26" spans="1:5" ht="15.6" x14ac:dyDescent="0.3">
      <c r="A26" s="1"/>
      <c r="B26" s="50"/>
      <c r="C26" s="50"/>
      <c r="D26" s="54"/>
    </row>
    <row r="27" spans="1:5" ht="15.6" x14ac:dyDescent="0.3">
      <c r="A27" s="1" t="s">
        <v>84</v>
      </c>
      <c r="B27" s="50" t="s">
        <v>85</v>
      </c>
      <c r="C27" s="50"/>
      <c r="D27" s="54"/>
    </row>
    <row r="28" spans="1:5" ht="15.6" x14ac:dyDescent="0.3">
      <c r="A28" s="1"/>
      <c r="B28" s="50" t="s">
        <v>91</v>
      </c>
      <c r="C28" s="50"/>
      <c r="D28" s="54"/>
    </row>
    <row r="29" spans="1:5" ht="15.6" x14ac:dyDescent="0.3">
      <c r="A29" s="1"/>
      <c r="B29" s="50" t="s">
        <v>86</v>
      </c>
      <c r="C29" s="50"/>
      <c r="D29" s="54"/>
    </row>
    <row r="30" spans="1:5" ht="15.6" x14ac:dyDescent="0.3">
      <c r="A30" s="1"/>
      <c r="B30" s="50"/>
      <c r="C30" s="50"/>
      <c r="D30" s="54"/>
    </row>
    <row r="31" spans="1:5" ht="15.6" x14ac:dyDescent="0.3">
      <c r="A31" s="85" t="s">
        <v>92</v>
      </c>
      <c r="B31" s="85"/>
      <c r="C31" s="85"/>
      <c r="D31" s="54"/>
    </row>
    <row r="32" spans="1:5" ht="15.6" x14ac:dyDescent="0.3">
      <c r="A32" s="1"/>
      <c r="B32" s="50"/>
      <c r="C32" s="50"/>
      <c r="D32" s="54"/>
    </row>
    <row r="33" spans="1:4" ht="15.6" x14ac:dyDescent="0.3">
      <c r="A33" s="1"/>
      <c r="B33" s="50"/>
      <c r="C33" s="50"/>
      <c r="D33" s="54"/>
    </row>
    <row r="34" spans="1:4" ht="15.6" x14ac:dyDescent="0.3">
      <c r="A34" s="1"/>
      <c r="B34" s="50"/>
      <c r="C34" s="50"/>
      <c r="D34" s="54"/>
    </row>
    <row r="35" spans="1:4" ht="15.6" x14ac:dyDescent="0.3">
      <c r="A35" s="1"/>
      <c r="B35" s="50"/>
      <c r="C35" s="50"/>
      <c r="D35" s="54"/>
    </row>
    <row r="36" spans="1:4" ht="15.6" x14ac:dyDescent="0.3">
      <c r="A36" s="1"/>
      <c r="B36" s="50"/>
      <c r="C36" s="50"/>
      <c r="D36" s="5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2021-03-15T08:32:40Z</dcterms:modified>
</cp:coreProperties>
</file>