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6" windowHeight="11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'1кв'!$A$1:$E$45</definedName>
    <definedName name="_xlnm.Print_Area" localSheetId="1">'2кв'!$A$1:$E$49</definedName>
    <definedName name="_xlnm.Print_Area" localSheetId="2">'3кв'!$A$1:$E$45</definedName>
    <definedName name="_xlnm.Print_Area" localSheetId="3">'4кв'!$A$1:$E$46</definedName>
    <definedName name="_xlnm.Print_Area" localSheetId="4">отчет!$A$1:$C$34</definedName>
  </definedNames>
  <calcPr calcId="191029"/>
</workbook>
</file>

<file path=xl/calcChain.xml><?xml version="1.0" encoding="utf-8"?>
<calcChain xmlns="http://schemas.openxmlformats.org/spreadsheetml/2006/main">
  <c r="C15" i="18" l="1"/>
  <c r="C16" i="18"/>
  <c r="C18" i="18"/>
  <c r="C6" i="18"/>
  <c r="B42" i="17"/>
  <c r="E27" i="17"/>
  <c r="C14" i="18"/>
  <c r="C8" i="18"/>
  <c r="C9" i="18" s="1"/>
  <c r="E24" i="17" l="1"/>
  <c r="C13" i="18" s="1"/>
  <c r="E23" i="17"/>
  <c r="C12" i="18" s="1"/>
  <c r="E22" i="17"/>
  <c r="C11" i="18" s="1"/>
  <c r="E24" i="16"/>
  <c r="E23" i="16"/>
  <c r="E22" i="16"/>
  <c r="B45" i="17" l="1"/>
  <c r="C19" i="18"/>
  <c r="C20" i="18" s="1"/>
  <c r="B46" i="17"/>
  <c r="E26" i="16"/>
  <c r="B44" i="16" s="1"/>
  <c r="E27" i="15"/>
  <c r="E28" i="15"/>
  <c r="E26" i="15"/>
  <c r="E24" i="15"/>
  <c r="E23" i="15"/>
  <c r="E22" i="15"/>
  <c r="E30" i="15" s="1"/>
  <c r="D22" i="15"/>
  <c r="B48" i="15" l="1"/>
  <c r="D22" i="14" l="1"/>
  <c r="E23" i="14" l="1"/>
  <c r="E22" i="14"/>
  <c r="E26" i="14" s="1"/>
  <c r="B44" i="14" l="1"/>
  <c r="B45" i="14" l="1"/>
  <c r="B45" i="15" s="1"/>
  <c r="B49" i="15" s="1"/>
  <c r="B41" i="16" s="1"/>
  <c r="B45" i="16" s="1"/>
</calcChain>
</file>

<file path=xl/sharedStrings.xml><?xml version="1.0" encoding="utf-8"?>
<sst xmlns="http://schemas.openxmlformats.org/spreadsheetml/2006/main" count="269" uniqueCount="96">
  <si>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</si>
  <si>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</si>
  <si>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</si>
  <si>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</si>
  <si>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</si>
  <si>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</si>
  <si>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</si>
  <si>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</si>
  <si>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</si>
  <si>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</si>
  <si>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</si>
  <si>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</si>
  <si>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</si>
  <si>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</si>
  <si>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</si>
  <si>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</si>
  <si>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</si>
  <si>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</si>
  <si>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</si>
  <si>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</si>
  <si>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</si>
  <si>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</si>
  <si>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</si>
  <si>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</si>
  <si>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</si>
  <si>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</si>
  <si>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11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</si>
  <si>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</si>
  <si>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</si>
  <si>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</si>
  <si>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</si>
  <si>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Землянской Тамары Ивановны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</si>
  <si>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Землянской Т.И.</t>
    </r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</si>
  <si>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</si>
  <si>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</si>
  <si>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</si>
  <si>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</si>
  <si>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S дома =495 м2</t>
  </si>
  <si>
    <t>Итого расходов: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</si>
  <si>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</si>
  <si>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</si>
  <si>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</si>
  <si>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</si>
  <si>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</si>
  <si>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</si>
  <si>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</si>
  <si>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за 1 квартал 2020 года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</si>
  <si>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</si>
  <si>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</si>
  <si>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</si>
  <si>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 xml:space="preserve">           2. Всего за период с "01" 01 2020 г. по "31" 03 2020 г. выполнено работ (оказано услуг) на общую сумму одиннадцать тысяч восемьсот шестьдесят рублей 23 копейки</t>
  </si>
  <si>
    <t>Предъявлено населению 24668,33руб.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</si>
  <si>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</si>
  <si>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</si>
  <si>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</si>
  <si>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</si>
  <si>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Распиловка дерева</t>
  </si>
  <si>
    <t>Прочистка вентканалов кв.1</t>
  </si>
  <si>
    <t>Штукатурка и побелка оконных откосов с улицы</t>
  </si>
  <si>
    <t>апрель</t>
  </si>
  <si>
    <t>июнь</t>
  </si>
  <si>
    <t>ч/час</t>
  </si>
  <si>
    <t>Испытание электрических сетей</t>
  </si>
  <si>
    <t xml:space="preserve">           2. Всего за период с "01" 04 2020 г. по "30" 06 2020 г. выполнено работ (оказано услуг) на общую сумму  тридцать восемь тысяч шестьдесят шесть рублей 82 копейки</t>
  </si>
  <si>
    <t>Предъявлено населению 24665,76руб.</t>
  </si>
  <si>
    <t>за 3 квартал 2020 года</t>
  </si>
  <si>
    <t>"30" 09  2020 г.</t>
  </si>
  <si>
    <t>3 квартал</t>
  </si>
  <si>
    <t xml:space="preserve">           2. Всего за период с "01" 07 2020 г. по "30" 09 2020 г. выполнено работ (оказано услуг) на общую сумму четырнадцать тысяч восемьсот девяносто один рубль 41 копейка</t>
  </si>
  <si>
    <t>за 4 квартал 2020 года</t>
  </si>
  <si>
    <t>"31" 12 2020 г.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</si>
  <si>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</si>
  <si>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</si>
  <si>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</si>
  <si>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</si>
  <si>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</si>
  <si>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</si>
  <si>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</si>
  <si>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</si>
  <si>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</si>
  <si>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</si>
  <si>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</si>
  <si>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</si>
  <si>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</si>
  <si>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</si>
  <si>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</si>
  <si>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</si>
  <si>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</si>
  <si>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ул.Крупской, д.40</t>
  </si>
  <si>
    <t>Начислено всего 98665,61</t>
  </si>
  <si>
    <t>Замена конька на сараях (смета)</t>
  </si>
  <si>
    <t>октябрь</t>
  </si>
  <si>
    <t xml:space="preserve">           2. Всего за период с "01" 10 2020 г. по "31" 12 2020 г. выполнено работ (оказано услуг) на общую сумму девятнадцать тысяч девять рублей 97 копеек</t>
  </si>
  <si>
    <t>Непредвиденные работы 25 ч/ч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</si>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</sst>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1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3" fillId="0" borderId="5" xfId="0" applyFont="1" applyBorder="1"/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5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topLeftCell="A24" zoomScaleNormal="100" zoomScaleSheetLayoutView="100" workbookViewId="0">
      <selection activeCell="B44" sqref="B44"/>
    </sheetView>
  </sheetViews>
  <sheetFormatPr defaultColWidth="9.109375" defaultRowHeight="13.8" x14ac:dyDescent="0.25"/>
  <cols>
    <col min="1" max="1" width="36.6640625" style="2" customWidth="1"/>
    <col min="2" max="2" width="18.88671875" style="2" customWidth="1"/>
    <col min="3" max="3" width="13" style="2" customWidth="1"/>
    <col min="4" max="4" width="13.6640625" style="2" customWidth="1"/>
    <col min="5" max="5" width="14.109375" style="2" customWidth="1"/>
    <col min="6" max="7" width="9.109375" style="2"/>
    <col min="8" max="8" width="13" style="2" customWidth="1"/>
    <col min="9" max="16384" width="9.109375" style="2"/>
  </cols>
  <sheetData>
    <row r="1" spans="1:5" ht="15.6" x14ac:dyDescent="0.25">
      <c r="A1" s="75" t="s">
        <v>11</v>
      </c>
      <c r="B1" s="75"/>
      <c r="C1" s="75"/>
      <c r="D1" s="75"/>
      <c r="E1" s="75"/>
    </row>
    <row r="2" spans="1:5" ht="30.75" customHeight="1" x14ac:dyDescent="0.3">
      <c r="A2" s="76" t="s">
        <v>12</v>
      </c>
      <c r="B2" s="77"/>
      <c r="C2" s="77"/>
      <c r="D2" s="77"/>
      <c r="E2" s="77"/>
    </row>
    <row r="3" spans="1:5" x14ac:dyDescent="0.25">
      <c r="A3" s="78" t="s">
        <v>46</v>
      </c>
      <c r="B3" s="78"/>
      <c r="C3" s="78"/>
      <c r="D3" s="78"/>
      <c r="E3" s="78"/>
    </row>
    <row r="4" spans="1:5" s="1" customFormat="1" ht="28.2" x14ac:dyDescent="0.3">
      <c r="A4" s="21" t="s">
        <v>13</v>
      </c>
      <c r="B4" s="4"/>
      <c r="C4" s="4"/>
      <c r="D4" s="4"/>
      <c r="E4" s="22" t="s">
        <v>47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9" t="s">
        <v>25</v>
      </c>
      <c r="B7" s="79"/>
      <c r="C7" s="79"/>
      <c r="D7" s="79"/>
      <c r="E7" s="79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7" t="s">
        <v>31</v>
      </c>
      <c r="B9" s="67"/>
      <c r="C9" s="67"/>
      <c r="D9" s="67"/>
      <c r="E9" s="67"/>
    </row>
    <row r="10" spans="1:5" ht="27.75" customHeight="1" x14ac:dyDescent="0.25">
      <c r="A10" s="80" t="s">
        <v>14</v>
      </c>
      <c r="B10" s="81"/>
      <c r="C10" s="81"/>
      <c r="D10" s="81"/>
      <c r="E10" s="81"/>
    </row>
    <row r="11" spans="1:5" ht="29.25" customHeight="1" x14ac:dyDescent="0.25">
      <c r="A11" s="67" t="s">
        <v>26</v>
      </c>
      <c r="B11" s="67"/>
      <c r="C11" s="67"/>
      <c r="D11" s="67"/>
      <c r="E11" s="67"/>
    </row>
    <row r="12" spans="1:5" x14ac:dyDescent="0.25">
      <c r="A12" s="72" t="s">
        <v>15</v>
      </c>
      <c r="B12" s="73"/>
      <c r="C12" s="73"/>
      <c r="D12" s="73"/>
      <c r="E12" s="73"/>
    </row>
    <row r="13" spans="1:5" x14ac:dyDescent="0.25">
      <c r="A13" s="67" t="s">
        <v>23</v>
      </c>
      <c r="B13" s="67"/>
      <c r="C13" s="67"/>
      <c r="D13" s="67"/>
      <c r="E13" s="67"/>
    </row>
    <row r="14" spans="1:5" x14ac:dyDescent="0.25">
      <c r="A14" s="72" t="s">
        <v>2</v>
      </c>
      <c r="B14" s="73"/>
      <c r="C14" s="73"/>
      <c r="D14" s="73"/>
      <c r="E14" s="73"/>
    </row>
    <row r="15" spans="1:5" x14ac:dyDescent="0.25">
      <c r="A15" s="67" t="s">
        <v>22</v>
      </c>
      <c r="B15" s="67"/>
      <c r="C15" s="67"/>
      <c r="D15" s="67"/>
      <c r="E15" s="67"/>
    </row>
    <row r="16" spans="1:5" x14ac:dyDescent="0.25">
      <c r="A16" s="72" t="s">
        <v>16</v>
      </c>
      <c r="B16" s="73"/>
      <c r="C16" s="73"/>
      <c r="D16" s="73"/>
      <c r="E16" s="73"/>
    </row>
    <row r="17" spans="1:8" ht="27.75" customHeight="1" x14ac:dyDescent="0.25">
      <c r="A17" s="67" t="s">
        <v>17</v>
      </c>
      <c r="B17" s="67"/>
      <c r="C17" s="67"/>
      <c r="D17" s="67"/>
      <c r="E17" s="67"/>
    </row>
    <row r="18" spans="1:8" ht="58.2" customHeight="1" x14ac:dyDescent="0.25">
      <c r="A18" s="67" t="s">
        <v>27</v>
      </c>
      <c r="B18" s="67"/>
      <c r="C18" s="67"/>
      <c r="D18" s="67"/>
      <c r="E18" s="67"/>
    </row>
    <row r="19" spans="1:8" ht="32.25" customHeight="1" x14ac:dyDescent="0.25">
      <c r="A19" s="74" t="s">
        <v>28</v>
      </c>
      <c r="B19" s="74"/>
      <c r="C19" s="74"/>
      <c r="D19" s="74"/>
      <c r="E19" s="74"/>
    </row>
    <row r="20" spans="1:8" x14ac:dyDescent="0.25">
      <c r="A20" s="74"/>
      <c r="B20" s="74"/>
      <c r="C20" s="74"/>
      <c r="D20" s="74"/>
      <c r="E20" s="74"/>
      <c r="F20" s="2">
        <v>495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45</v>
      </c>
      <c r="B22" s="8" t="s">
        <v>43</v>
      </c>
      <c r="C22" s="3" t="s">
        <v>4</v>
      </c>
      <c r="D22" s="3">
        <f>4.57</f>
        <v>4.57</v>
      </c>
      <c r="E22" s="7">
        <f>F20*G20*D22</f>
        <v>6786.4500000000007</v>
      </c>
    </row>
    <row r="23" spans="1:8" x14ac:dyDescent="0.25">
      <c r="A23" s="18" t="s">
        <v>44</v>
      </c>
      <c r="B23" s="8" t="s">
        <v>24</v>
      </c>
      <c r="C23" s="3" t="s">
        <v>4</v>
      </c>
      <c r="D23" s="3">
        <v>3.3</v>
      </c>
      <c r="E23" s="7">
        <f>D23*F20*3</f>
        <v>4900.5</v>
      </c>
    </row>
    <row r="24" spans="1:8" ht="41.4" x14ac:dyDescent="0.25">
      <c r="A24" s="18" t="s">
        <v>48</v>
      </c>
      <c r="B24" s="30" t="s">
        <v>49</v>
      </c>
      <c r="C24" s="3" t="s">
        <v>4</v>
      </c>
      <c r="D24" s="3"/>
      <c r="E24" s="7">
        <v>173.28</v>
      </c>
    </row>
    <row r="25" spans="1:8" x14ac:dyDescent="0.25">
      <c r="A25" s="18" t="s">
        <v>29</v>
      </c>
      <c r="B25" s="8" t="s">
        <v>36</v>
      </c>
      <c r="C25" s="3" t="s">
        <v>33</v>
      </c>
      <c r="D25" s="3"/>
      <c r="E25" s="7">
        <v>0</v>
      </c>
    </row>
    <row r="26" spans="1:8" s="13" customFormat="1" x14ac:dyDescent="0.25">
      <c r="A26" s="9" t="s">
        <v>38</v>
      </c>
      <c r="B26" s="10"/>
      <c r="C26" s="11"/>
      <c r="D26" s="11"/>
      <c r="E26" s="12">
        <f>SUM(E22:E25)</f>
        <v>11860.230000000001</v>
      </c>
    </row>
    <row r="27" spans="1:8" ht="42.75" customHeight="1" x14ac:dyDescent="0.25">
      <c r="A27" s="67" t="s">
        <v>50</v>
      </c>
      <c r="B27" s="67"/>
      <c r="C27" s="67"/>
      <c r="D27" s="67"/>
      <c r="E27" s="67"/>
    </row>
    <row r="28" spans="1:8" ht="30" customHeight="1" x14ac:dyDescent="0.25">
      <c r="A28" s="67" t="s">
        <v>21</v>
      </c>
      <c r="B28" s="67"/>
      <c r="C28" s="67"/>
      <c r="D28" s="67"/>
      <c r="E28" s="67"/>
    </row>
    <row r="29" spans="1:8" x14ac:dyDescent="0.25">
      <c r="A29" s="67" t="s">
        <v>20</v>
      </c>
      <c r="B29" s="67"/>
      <c r="C29" s="67"/>
      <c r="D29" s="67"/>
      <c r="E29" s="67"/>
      <c r="H29" s="14"/>
    </row>
    <row r="30" spans="1:8" ht="31.5" customHeight="1" x14ac:dyDescent="0.25">
      <c r="A30" s="67" t="s">
        <v>34</v>
      </c>
      <c r="B30" s="67"/>
      <c r="C30" s="67"/>
      <c r="D30" s="67"/>
      <c r="E30" s="67"/>
    </row>
    <row r="31" spans="1:8" x14ac:dyDescent="0.25">
      <c r="A31" s="67" t="s">
        <v>18</v>
      </c>
      <c r="B31" s="67"/>
      <c r="C31" s="67"/>
      <c r="D31" s="67"/>
      <c r="E31" s="67"/>
    </row>
    <row r="32" spans="1:8" x14ac:dyDescent="0.25">
      <c r="A32" s="71" t="s">
        <v>5</v>
      </c>
      <c r="B32" s="71"/>
      <c r="C32" s="71"/>
      <c r="D32" s="71"/>
      <c r="E32" s="71"/>
    </row>
    <row r="33" spans="1:5" x14ac:dyDescent="0.25">
      <c r="A33" s="67" t="s">
        <v>18</v>
      </c>
      <c r="B33" s="67"/>
      <c r="C33" s="67"/>
      <c r="D33" s="67"/>
      <c r="E33" s="67"/>
    </row>
    <row r="34" spans="1:5" ht="15" customHeight="1" x14ac:dyDescent="0.25">
      <c r="A34" s="68" t="s">
        <v>30</v>
      </c>
      <c r="B34" s="68"/>
      <c r="C34" s="68"/>
      <c r="D34" s="68"/>
      <c r="E34" s="5"/>
    </row>
    <row r="35" spans="1:5" ht="11.25" customHeight="1" x14ac:dyDescent="0.25">
      <c r="B35" s="69" t="s">
        <v>19</v>
      </c>
      <c r="C35" s="69"/>
      <c r="D35" s="69"/>
      <c r="E35" s="6" t="s">
        <v>6</v>
      </c>
    </row>
    <row r="36" spans="1:5" x14ac:dyDescent="0.25">
      <c r="A36" s="24"/>
      <c r="B36" s="24"/>
      <c r="C36" s="24"/>
      <c r="D36" s="24"/>
      <c r="E36" s="24"/>
    </row>
    <row r="37" spans="1:5" x14ac:dyDescent="0.25">
      <c r="A37" s="70" t="s">
        <v>32</v>
      </c>
      <c r="B37" s="70"/>
      <c r="C37" s="70"/>
      <c r="D37" s="70"/>
      <c r="E37" s="5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2" t="s">
        <v>37</v>
      </c>
    </row>
    <row r="40" spans="1:5" x14ac:dyDescent="0.25">
      <c r="A40" s="13" t="s">
        <v>35</v>
      </c>
    </row>
    <row r="41" spans="1:5" x14ac:dyDescent="0.25">
      <c r="A41" s="2" t="s">
        <v>42</v>
      </c>
      <c r="B41" s="15">
        <v>35748.19</v>
      </c>
    </row>
    <row r="42" spans="1:5" x14ac:dyDescent="0.25">
      <c r="A42" s="19" t="s">
        <v>51</v>
      </c>
      <c r="B42" s="16"/>
    </row>
    <row r="43" spans="1:5" x14ac:dyDescent="0.25">
      <c r="A43" s="2" t="s">
        <v>39</v>
      </c>
      <c r="B43" s="16">
        <v>23500.55</v>
      </c>
    </row>
    <row r="44" spans="1:5" ht="27.6" x14ac:dyDescent="0.25">
      <c r="A44" s="26" t="s">
        <v>40</v>
      </c>
      <c r="B44" s="16">
        <f>E26</f>
        <v>11860.230000000001</v>
      </c>
    </row>
    <row r="45" spans="1:5" x14ac:dyDescent="0.25">
      <c r="A45" s="17" t="s">
        <v>41</v>
      </c>
      <c r="B45" s="20">
        <f>B41+B43-B44</f>
        <v>47388.51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2:E32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33:E33"/>
    <mergeCell ref="A34:D34"/>
    <mergeCell ref="B35:D35"/>
    <mergeCell ref="A37:D37"/>
    <mergeCell ref="B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Normal="100" zoomScaleSheetLayoutView="100" workbookViewId="0">
      <selection activeCell="A29" sqref="A29"/>
    </sheetView>
  </sheetViews>
  <sheetFormatPr defaultColWidth="9.109375" defaultRowHeight="13.8" x14ac:dyDescent="0.25"/>
  <cols>
    <col min="1" max="1" width="36.6640625" style="2" customWidth="1"/>
    <col min="2" max="2" width="18.88671875" style="2" customWidth="1"/>
    <col min="3" max="3" width="13" style="2" customWidth="1"/>
    <col min="4" max="4" width="13.6640625" style="2" customWidth="1"/>
    <col min="5" max="5" width="14.109375" style="2" customWidth="1"/>
    <col min="6" max="7" width="9.109375" style="2"/>
    <col min="8" max="8" width="13" style="2" customWidth="1"/>
    <col min="9" max="16384" width="9.109375" style="2"/>
  </cols>
  <sheetData>
    <row r="1" spans="1:5" ht="15.6" x14ac:dyDescent="0.25">
      <c r="A1" s="75" t="s">
        <v>11</v>
      </c>
      <c r="B1" s="75"/>
      <c r="C1" s="75"/>
      <c r="D1" s="75"/>
      <c r="E1" s="75"/>
    </row>
    <row r="2" spans="1:5" ht="30.75" customHeight="1" x14ac:dyDescent="0.3">
      <c r="A2" s="76" t="s">
        <v>12</v>
      </c>
      <c r="B2" s="77"/>
      <c r="C2" s="77"/>
      <c r="D2" s="77"/>
      <c r="E2" s="77"/>
    </row>
    <row r="3" spans="1:5" x14ac:dyDescent="0.25">
      <c r="A3" s="78" t="s">
        <v>52</v>
      </c>
      <c r="B3" s="78"/>
      <c r="C3" s="78"/>
      <c r="D3" s="78"/>
      <c r="E3" s="78"/>
    </row>
    <row r="4" spans="1:5" s="1" customFormat="1" ht="28.2" x14ac:dyDescent="0.3">
      <c r="A4" s="21" t="s">
        <v>13</v>
      </c>
      <c r="B4" s="4"/>
      <c r="C4" s="4"/>
      <c r="D4" s="4"/>
      <c r="E4" s="22" t="s">
        <v>53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9" t="s">
        <v>25</v>
      </c>
      <c r="B7" s="79"/>
      <c r="C7" s="79"/>
      <c r="D7" s="79"/>
      <c r="E7" s="79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7" t="s">
        <v>31</v>
      </c>
      <c r="B9" s="67"/>
      <c r="C9" s="67"/>
      <c r="D9" s="67"/>
      <c r="E9" s="67"/>
    </row>
    <row r="10" spans="1:5" ht="27.75" customHeight="1" x14ac:dyDescent="0.25">
      <c r="A10" s="80" t="s">
        <v>14</v>
      </c>
      <c r="B10" s="81"/>
      <c r="C10" s="81"/>
      <c r="D10" s="81"/>
      <c r="E10" s="81"/>
    </row>
    <row r="11" spans="1:5" ht="29.25" customHeight="1" x14ac:dyDescent="0.25">
      <c r="A11" s="67" t="s">
        <v>26</v>
      </c>
      <c r="B11" s="67"/>
      <c r="C11" s="67"/>
      <c r="D11" s="67"/>
      <c r="E11" s="67"/>
    </row>
    <row r="12" spans="1:5" x14ac:dyDescent="0.25">
      <c r="A12" s="72" t="s">
        <v>15</v>
      </c>
      <c r="B12" s="73"/>
      <c r="C12" s="73"/>
      <c r="D12" s="73"/>
      <c r="E12" s="73"/>
    </row>
    <row r="13" spans="1:5" x14ac:dyDescent="0.25">
      <c r="A13" s="67" t="s">
        <v>23</v>
      </c>
      <c r="B13" s="67"/>
      <c r="C13" s="67"/>
      <c r="D13" s="67"/>
      <c r="E13" s="67"/>
    </row>
    <row r="14" spans="1:5" x14ac:dyDescent="0.25">
      <c r="A14" s="72" t="s">
        <v>2</v>
      </c>
      <c r="B14" s="73"/>
      <c r="C14" s="73"/>
      <c r="D14" s="73"/>
      <c r="E14" s="73"/>
    </row>
    <row r="15" spans="1:5" x14ac:dyDescent="0.25">
      <c r="A15" s="67" t="s">
        <v>22</v>
      </c>
      <c r="B15" s="67"/>
      <c r="C15" s="67"/>
      <c r="D15" s="67"/>
      <c r="E15" s="67"/>
    </row>
    <row r="16" spans="1:5" x14ac:dyDescent="0.25">
      <c r="A16" s="72" t="s">
        <v>16</v>
      </c>
      <c r="B16" s="73"/>
      <c r="C16" s="73"/>
      <c r="D16" s="73"/>
      <c r="E16" s="73"/>
    </row>
    <row r="17" spans="1:7" ht="27.75" customHeight="1" x14ac:dyDescent="0.25">
      <c r="A17" s="67" t="s">
        <v>17</v>
      </c>
      <c r="B17" s="67"/>
      <c r="C17" s="67"/>
      <c r="D17" s="67"/>
      <c r="E17" s="67"/>
    </row>
    <row r="18" spans="1:7" ht="58.2" customHeight="1" x14ac:dyDescent="0.25">
      <c r="A18" s="67" t="s">
        <v>27</v>
      </c>
      <c r="B18" s="67"/>
      <c r="C18" s="67"/>
      <c r="D18" s="67"/>
      <c r="E18" s="67"/>
    </row>
    <row r="19" spans="1:7" ht="32.25" customHeight="1" x14ac:dyDescent="0.25">
      <c r="A19" s="74" t="s">
        <v>28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v>495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3" t="s">
        <v>45</v>
      </c>
      <c r="B22" s="8" t="s">
        <v>43</v>
      </c>
      <c r="C22" s="3" t="s">
        <v>4</v>
      </c>
      <c r="D22" s="3">
        <f>4.57</f>
        <v>4.57</v>
      </c>
      <c r="E22" s="7">
        <f>F20*G20*D22</f>
        <v>6786.4500000000007</v>
      </c>
    </row>
    <row r="23" spans="1:7" x14ac:dyDescent="0.25">
      <c r="A23" s="18" t="s">
        <v>44</v>
      </c>
      <c r="B23" s="8" t="s">
        <v>24</v>
      </c>
      <c r="C23" s="3" t="s">
        <v>4</v>
      </c>
      <c r="D23" s="3">
        <v>3.3</v>
      </c>
      <c r="E23" s="7">
        <f>D23*F20*3</f>
        <v>4900.5</v>
      </c>
    </row>
    <row r="24" spans="1:7" ht="55.2" x14ac:dyDescent="0.25">
      <c r="A24" s="18" t="s">
        <v>54</v>
      </c>
      <c r="B24" s="8" t="s">
        <v>55</v>
      </c>
      <c r="C24" s="3" t="s">
        <v>4</v>
      </c>
      <c r="D24" s="3"/>
      <c r="E24" s="7">
        <f>777.44*3</f>
        <v>2332.3200000000002</v>
      </c>
    </row>
    <row r="25" spans="1:7" x14ac:dyDescent="0.25">
      <c r="A25" s="34" t="s">
        <v>29</v>
      </c>
      <c r="B25" s="35" t="s">
        <v>55</v>
      </c>
      <c r="C25" s="36" t="s">
        <v>33</v>
      </c>
      <c r="D25" s="36"/>
      <c r="E25" s="37">
        <v>1120.05</v>
      </c>
    </row>
    <row r="26" spans="1:7" x14ac:dyDescent="0.25">
      <c r="A26" s="38" t="s">
        <v>56</v>
      </c>
      <c r="B26" s="35" t="s">
        <v>59</v>
      </c>
      <c r="C26" s="36" t="s">
        <v>61</v>
      </c>
      <c r="D26" s="40">
        <v>6</v>
      </c>
      <c r="E26" s="37">
        <f>D26*197.1</f>
        <v>1182.5999999999999</v>
      </c>
    </row>
    <row r="27" spans="1:7" x14ac:dyDescent="0.25">
      <c r="A27" s="38" t="s">
        <v>57</v>
      </c>
      <c r="B27" s="35" t="s">
        <v>60</v>
      </c>
      <c r="C27" s="36" t="s">
        <v>61</v>
      </c>
      <c r="D27" s="40">
        <v>4</v>
      </c>
      <c r="E27" s="37">
        <f t="shared" ref="E27:E28" si="0">D27*197.1</f>
        <v>788.4</v>
      </c>
    </row>
    <row r="28" spans="1:7" ht="27.6" x14ac:dyDescent="0.25">
      <c r="A28" s="39" t="s">
        <v>58</v>
      </c>
      <c r="B28" s="35" t="s">
        <v>60</v>
      </c>
      <c r="C28" s="36" t="s">
        <v>61</v>
      </c>
      <c r="D28" s="40">
        <v>15</v>
      </c>
      <c r="E28" s="37">
        <f t="shared" si="0"/>
        <v>2956.5</v>
      </c>
    </row>
    <row r="29" spans="1:7" x14ac:dyDescent="0.25">
      <c r="A29" s="41" t="s">
        <v>62</v>
      </c>
      <c r="B29" s="35" t="s">
        <v>55</v>
      </c>
      <c r="C29" s="36" t="s">
        <v>33</v>
      </c>
      <c r="D29" s="42"/>
      <c r="E29" s="37">
        <v>18000</v>
      </c>
    </row>
    <row r="30" spans="1:7" s="13" customFormat="1" x14ac:dyDescent="0.25">
      <c r="A30" s="9" t="s">
        <v>38</v>
      </c>
      <c r="B30" s="10"/>
      <c r="C30" s="11"/>
      <c r="D30" s="11"/>
      <c r="E30" s="12">
        <f>SUM(E22:E29)</f>
        <v>38066.82</v>
      </c>
    </row>
    <row r="31" spans="1:7" ht="42.75" customHeight="1" x14ac:dyDescent="0.25">
      <c r="A31" s="67" t="s">
        <v>63</v>
      </c>
      <c r="B31" s="67"/>
      <c r="C31" s="67"/>
      <c r="D31" s="67"/>
      <c r="E31" s="67"/>
    </row>
    <row r="32" spans="1:7" ht="30" customHeight="1" x14ac:dyDescent="0.25">
      <c r="A32" s="67" t="s">
        <v>21</v>
      </c>
      <c r="B32" s="67"/>
      <c r="C32" s="67"/>
      <c r="D32" s="67"/>
      <c r="E32" s="67"/>
    </row>
    <row r="33" spans="1:8" x14ac:dyDescent="0.25">
      <c r="A33" s="67" t="s">
        <v>20</v>
      </c>
      <c r="B33" s="67"/>
      <c r="C33" s="67"/>
      <c r="D33" s="67"/>
      <c r="E33" s="67"/>
      <c r="H33" s="14"/>
    </row>
    <row r="34" spans="1:8" ht="31.5" customHeight="1" x14ac:dyDescent="0.25">
      <c r="A34" s="67" t="s">
        <v>34</v>
      </c>
      <c r="B34" s="67"/>
      <c r="C34" s="67"/>
      <c r="D34" s="67"/>
      <c r="E34" s="67"/>
    </row>
    <row r="35" spans="1:8" x14ac:dyDescent="0.25">
      <c r="A35" s="67" t="s">
        <v>18</v>
      </c>
      <c r="B35" s="67"/>
      <c r="C35" s="67"/>
      <c r="D35" s="67"/>
      <c r="E35" s="67"/>
    </row>
    <row r="36" spans="1:8" x14ac:dyDescent="0.25">
      <c r="A36" s="71" t="s">
        <v>5</v>
      </c>
      <c r="B36" s="71"/>
      <c r="C36" s="71"/>
      <c r="D36" s="71"/>
      <c r="E36" s="71"/>
    </row>
    <row r="37" spans="1:8" x14ac:dyDescent="0.25">
      <c r="A37" s="67" t="s">
        <v>18</v>
      </c>
      <c r="B37" s="67"/>
      <c r="C37" s="67"/>
      <c r="D37" s="67"/>
      <c r="E37" s="67"/>
    </row>
    <row r="38" spans="1:8" ht="15" customHeight="1" x14ac:dyDescent="0.25">
      <c r="A38" s="68" t="s">
        <v>30</v>
      </c>
      <c r="B38" s="68"/>
      <c r="C38" s="68"/>
      <c r="D38" s="68"/>
      <c r="E38" s="5"/>
    </row>
    <row r="39" spans="1:8" ht="11.25" customHeight="1" x14ac:dyDescent="0.25">
      <c r="B39" s="69" t="s">
        <v>19</v>
      </c>
      <c r="C39" s="69"/>
      <c r="D39" s="69"/>
      <c r="E39" s="6" t="s">
        <v>6</v>
      </c>
    </row>
    <row r="40" spans="1:8" x14ac:dyDescent="0.25">
      <c r="A40" s="27"/>
      <c r="B40" s="27"/>
      <c r="C40" s="27"/>
      <c r="D40" s="27"/>
      <c r="E40" s="27"/>
    </row>
    <row r="41" spans="1:8" x14ac:dyDescent="0.25">
      <c r="A41" s="70" t="s">
        <v>32</v>
      </c>
      <c r="B41" s="70"/>
      <c r="C41" s="70"/>
      <c r="D41" s="70"/>
      <c r="E41" s="5"/>
    </row>
    <row r="42" spans="1:8" x14ac:dyDescent="0.25">
      <c r="B42" s="69" t="s">
        <v>19</v>
      </c>
      <c r="C42" s="69"/>
      <c r="D42" s="69"/>
      <c r="E42" s="6" t="s">
        <v>6</v>
      </c>
    </row>
    <row r="43" spans="1:8" x14ac:dyDescent="0.25">
      <c r="A43" s="2" t="s">
        <v>37</v>
      </c>
    </row>
    <row r="44" spans="1:8" x14ac:dyDescent="0.25">
      <c r="A44" s="13" t="s">
        <v>35</v>
      </c>
    </row>
    <row r="45" spans="1:8" x14ac:dyDescent="0.25">
      <c r="A45" s="2" t="s">
        <v>42</v>
      </c>
      <c r="B45" s="15">
        <f>'1кв'!B45</f>
        <v>47388.51</v>
      </c>
    </row>
    <row r="46" spans="1:8" x14ac:dyDescent="0.25">
      <c r="A46" s="19" t="s">
        <v>64</v>
      </c>
      <c r="B46" s="16"/>
    </row>
    <row r="47" spans="1:8" x14ac:dyDescent="0.25">
      <c r="A47" s="2" t="s">
        <v>39</v>
      </c>
      <c r="B47" s="16">
        <v>22323.5</v>
      </c>
    </row>
    <row r="48" spans="1:8" ht="27.6" x14ac:dyDescent="0.25">
      <c r="A48" s="29" t="s">
        <v>40</v>
      </c>
      <c r="B48" s="16">
        <f>E30</f>
        <v>38066.82</v>
      </c>
    </row>
    <row r="49" spans="1:2" x14ac:dyDescent="0.25">
      <c r="A49" s="17" t="s">
        <v>41</v>
      </c>
      <c r="B49" s="20">
        <f>B45+B47-B48</f>
        <v>31645.19000000001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topLeftCell="A17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6.6640625" style="2" customWidth="1"/>
    <col min="2" max="2" width="18.88671875" style="2" customWidth="1"/>
    <col min="3" max="3" width="13" style="2" customWidth="1"/>
    <col min="4" max="4" width="13.6640625" style="2" customWidth="1"/>
    <col min="5" max="5" width="14.109375" style="2" customWidth="1"/>
    <col min="6" max="7" width="9.109375" style="2"/>
    <col min="8" max="8" width="13" style="2" customWidth="1"/>
    <col min="9" max="16384" width="9.109375" style="2"/>
  </cols>
  <sheetData>
    <row r="1" spans="1:5" ht="15.6" x14ac:dyDescent="0.25">
      <c r="A1" s="75" t="s">
        <v>11</v>
      </c>
      <c r="B1" s="75"/>
      <c r="C1" s="75"/>
      <c r="D1" s="75"/>
      <c r="E1" s="75"/>
    </row>
    <row r="2" spans="1:5" ht="30.75" customHeight="1" x14ac:dyDescent="0.3">
      <c r="A2" s="76" t="s">
        <v>12</v>
      </c>
      <c r="B2" s="77"/>
      <c r="C2" s="77"/>
      <c r="D2" s="77"/>
      <c r="E2" s="77"/>
    </row>
    <row r="3" spans="1:5" x14ac:dyDescent="0.25">
      <c r="A3" s="78" t="s">
        <v>65</v>
      </c>
      <c r="B3" s="78"/>
      <c r="C3" s="78"/>
      <c r="D3" s="78"/>
      <c r="E3" s="78"/>
    </row>
    <row r="4" spans="1:5" s="1" customFormat="1" ht="28.2" x14ac:dyDescent="0.3">
      <c r="A4" s="21" t="s">
        <v>13</v>
      </c>
      <c r="B4" s="4"/>
      <c r="C4" s="4"/>
      <c r="D4" s="4"/>
      <c r="E4" s="22" t="s">
        <v>66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9" t="s">
        <v>25</v>
      </c>
      <c r="B7" s="79"/>
      <c r="C7" s="79"/>
      <c r="D7" s="79"/>
      <c r="E7" s="79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7" t="s">
        <v>31</v>
      </c>
      <c r="B9" s="67"/>
      <c r="C9" s="67"/>
      <c r="D9" s="67"/>
      <c r="E9" s="67"/>
    </row>
    <row r="10" spans="1:5" ht="27.75" customHeight="1" x14ac:dyDescent="0.25">
      <c r="A10" s="80" t="s">
        <v>14</v>
      </c>
      <c r="B10" s="81"/>
      <c r="C10" s="81"/>
      <c r="D10" s="81"/>
      <c r="E10" s="81"/>
    </row>
    <row r="11" spans="1:5" ht="29.25" customHeight="1" x14ac:dyDescent="0.25">
      <c r="A11" s="67" t="s">
        <v>26</v>
      </c>
      <c r="B11" s="67"/>
      <c r="C11" s="67"/>
      <c r="D11" s="67"/>
      <c r="E11" s="67"/>
    </row>
    <row r="12" spans="1:5" x14ac:dyDescent="0.25">
      <c r="A12" s="72" t="s">
        <v>15</v>
      </c>
      <c r="B12" s="73"/>
      <c r="C12" s="73"/>
      <c r="D12" s="73"/>
      <c r="E12" s="73"/>
    </row>
    <row r="13" spans="1:5" x14ac:dyDescent="0.25">
      <c r="A13" s="67" t="s">
        <v>23</v>
      </c>
      <c r="B13" s="67"/>
      <c r="C13" s="67"/>
      <c r="D13" s="67"/>
      <c r="E13" s="67"/>
    </row>
    <row r="14" spans="1:5" x14ac:dyDescent="0.25">
      <c r="A14" s="72" t="s">
        <v>2</v>
      </c>
      <c r="B14" s="73"/>
      <c r="C14" s="73"/>
      <c r="D14" s="73"/>
      <c r="E14" s="73"/>
    </row>
    <row r="15" spans="1:5" x14ac:dyDescent="0.25">
      <c r="A15" s="67" t="s">
        <v>22</v>
      </c>
      <c r="B15" s="67"/>
      <c r="C15" s="67"/>
      <c r="D15" s="67"/>
      <c r="E15" s="67"/>
    </row>
    <row r="16" spans="1:5" x14ac:dyDescent="0.25">
      <c r="A16" s="72" t="s">
        <v>16</v>
      </c>
      <c r="B16" s="73"/>
      <c r="C16" s="73"/>
      <c r="D16" s="73"/>
      <c r="E16" s="73"/>
    </row>
    <row r="17" spans="1:8" ht="27.75" customHeight="1" x14ac:dyDescent="0.25">
      <c r="A17" s="67" t="s">
        <v>17</v>
      </c>
      <c r="B17" s="67"/>
      <c r="C17" s="67"/>
      <c r="D17" s="67"/>
      <c r="E17" s="67"/>
    </row>
    <row r="18" spans="1:8" ht="58.2" customHeight="1" x14ac:dyDescent="0.25">
      <c r="A18" s="67" t="s">
        <v>27</v>
      </c>
      <c r="B18" s="67"/>
      <c r="C18" s="67"/>
      <c r="D18" s="67"/>
      <c r="E18" s="67"/>
    </row>
    <row r="19" spans="1:8" ht="32.25" customHeight="1" x14ac:dyDescent="0.25">
      <c r="A19" s="74" t="s">
        <v>28</v>
      </c>
      <c r="B19" s="74"/>
      <c r="C19" s="74"/>
      <c r="D19" s="74"/>
      <c r="E19" s="74"/>
    </row>
    <row r="20" spans="1:8" x14ac:dyDescent="0.25">
      <c r="A20" s="74"/>
      <c r="B20" s="74"/>
      <c r="C20" s="74"/>
      <c r="D20" s="74"/>
      <c r="E20" s="74"/>
      <c r="F20" s="2">
        <v>495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45</v>
      </c>
      <c r="B22" s="8" t="s">
        <v>43</v>
      </c>
      <c r="C22" s="3" t="s">
        <v>4</v>
      </c>
      <c r="D22" s="3">
        <v>4.8899999999999997</v>
      </c>
      <c r="E22" s="7">
        <f>F20*G20*D22</f>
        <v>7261.65</v>
      </c>
    </row>
    <row r="23" spans="1:8" x14ac:dyDescent="0.25">
      <c r="A23" s="18" t="s">
        <v>44</v>
      </c>
      <c r="B23" s="8" t="s">
        <v>24</v>
      </c>
      <c r="C23" s="3" t="s">
        <v>4</v>
      </c>
      <c r="D23" s="3">
        <v>3.43</v>
      </c>
      <c r="E23" s="7">
        <f>D23*F20*3</f>
        <v>5093.55</v>
      </c>
    </row>
    <row r="24" spans="1:8" ht="55.2" x14ac:dyDescent="0.25">
      <c r="A24" s="18" t="s">
        <v>54</v>
      </c>
      <c r="B24" s="8" t="s">
        <v>67</v>
      </c>
      <c r="C24" s="3" t="s">
        <v>4</v>
      </c>
      <c r="D24" s="3"/>
      <c r="E24" s="7">
        <f>777.44*3</f>
        <v>2332.3200000000002</v>
      </c>
    </row>
    <row r="25" spans="1:8" x14ac:dyDescent="0.25">
      <c r="A25" s="34" t="s">
        <v>29</v>
      </c>
      <c r="B25" s="8" t="s">
        <v>67</v>
      </c>
      <c r="C25" s="36" t="s">
        <v>33</v>
      </c>
      <c r="D25" s="36"/>
      <c r="E25" s="37">
        <v>203.89</v>
      </c>
    </row>
    <row r="26" spans="1:8" s="13" customFormat="1" x14ac:dyDescent="0.25">
      <c r="A26" s="9" t="s">
        <v>38</v>
      </c>
      <c r="B26" s="10"/>
      <c r="C26" s="11"/>
      <c r="D26" s="11"/>
      <c r="E26" s="12">
        <f>SUM(E22:E25)</f>
        <v>14891.41</v>
      </c>
    </row>
    <row r="27" spans="1:8" ht="42.75" customHeight="1" x14ac:dyDescent="0.25">
      <c r="A27" s="67" t="s">
        <v>68</v>
      </c>
      <c r="B27" s="67"/>
      <c r="C27" s="67"/>
      <c r="D27" s="67"/>
      <c r="E27" s="67"/>
    </row>
    <row r="28" spans="1:8" ht="30" customHeight="1" x14ac:dyDescent="0.25">
      <c r="A28" s="67" t="s">
        <v>21</v>
      </c>
      <c r="B28" s="67"/>
      <c r="C28" s="67"/>
      <c r="D28" s="67"/>
      <c r="E28" s="67"/>
    </row>
    <row r="29" spans="1:8" x14ac:dyDescent="0.25">
      <c r="A29" s="67" t="s">
        <v>20</v>
      </c>
      <c r="B29" s="67"/>
      <c r="C29" s="67"/>
      <c r="D29" s="67"/>
      <c r="E29" s="67"/>
      <c r="H29" s="14"/>
    </row>
    <row r="30" spans="1:8" ht="31.5" customHeight="1" x14ac:dyDescent="0.25">
      <c r="A30" s="67" t="s">
        <v>34</v>
      </c>
      <c r="B30" s="67"/>
      <c r="C30" s="67"/>
      <c r="D30" s="67"/>
      <c r="E30" s="67"/>
    </row>
    <row r="31" spans="1:8" x14ac:dyDescent="0.25">
      <c r="A31" s="67" t="s">
        <v>18</v>
      </c>
      <c r="B31" s="67"/>
      <c r="C31" s="67"/>
      <c r="D31" s="67"/>
      <c r="E31" s="67"/>
    </row>
    <row r="32" spans="1:8" x14ac:dyDescent="0.25">
      <c r="A32" s="71" t="s">
        <v>5</v>
      </c>
      <c r="B32" s="71"/>
      <c r="C32" s="71"/>
      <c r="D32" s="71"/>
      <c r="E32" s="71"/>
    </row>
    <row r="33" spans="1:5" x14ac:dyDescent="0.25">
      <c r="A33" s="67" t="s">
        <v>18</v>
      </c>
      <c r="B33" s="67"/>
      <c r="C33" s="67"/>
      <c r="D33" s="67"/>
      <c r="E33" s="67"/>
    </row>
    <row r="34" spans="1:5" ht="15" customHeight="1" x14ac:dyDescent="0.25">
      <c r="A34" s="68" t="s">
        <v>30</v>
      </c>
      <c r="B34" s="68"/>
      <c r="C34" s="68"/>
      <c r="D34" s="68"/>
      <c r="E34" s="5"/>
    </row>
    <row r="35" spans="1:5" ht="11.25" customHeight="1" x14ac:dyDescent="0.25">
      <c r="B35" s="69" t="s">
        <v>19</v>
      </c>
      <c r="C35" s="69"/>
      <c r="D35" s="69"/>
      <c r="E35" s="6" t="s">
        <v>6</v>
      </c>
    </row>
    <row r="36" spans="1:5" x14ac:dyDescent="0.25">
      <c r="A36" s="31"/>
      <c r="B36" s="31"/>
      <c r="C36" s="31"/>
      <c r="D36" s="31"/>
      <c r="E36" s="31"/>
    </row>
    <row r="37" spans="1:5" x14ac:dyDescent="0.25">
      <c r="A37" s="70" t="s">
        <v>32</v>
      </c>
      <c r="B37" s="70"/>
      <c r="C37" s="70"/>
      <c r="D37" s="70"/>
      <c r="E37" s="5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2" t="s">
        <v>37</v>
      </c>
    </row>
    <row r="40" spans="1:5" x14ac:dyDescent="0.25">
      <c r="A40" s="13" t="s">
        <v>35</v>
      </c>
    </row>
    <row r="41" spans="1:5" x14ac:dyDescent="0.25">
      <c r="A41" s="2" t="s">
        <v>42</v>
      </c>
      <c r="B41" s="15">
        <f>'2кв'!B49</f>
        <v>31645.19000000001</v>
      </c>
    </row>
    <row r="42" spans="1:5" x14ac:dyDescent="0.25">
      <c r="A42" s="19" t="s">
        <v>64</v>
      </c>
      <c r="B42" s="16"/>
    </row>
    <row r="43" spans="1:5" x14ac:dyDescent="0.25">
      <c r="A43" s="2" t="s">
        <v>39</v>
      </c>
      <c r="B43" s="16">
        <v>29516.18</v>
      </c>
    </row>
    <row r="44" spans="1:5" ht="27.6" x14ac:dyDescent="0.25">
      <c r="A44" s="33" t="s">
        <v>40</v>
      </c>
      <c r="B44" s="16">
        <f>E26</f>
        <v>14891.41</v>
      </c>
    </row>
    <row r="45" spans="1:5" x14ac:dyDescent="0.25">
      <c r="A45" s="17" t="s">
        <v>41</v>
      </c>
      <c r="B45" s="20">
        <f>B41+B43-B44</f>
        <v>46269.960000000006</v>
      </c>
    </row>
  </sheetData>
  <mergeCells count="29">
    <mergeCell ref="A33:E33"/>
    <mergeCell ref="A34:D34"/>
    <mergeCell ref="B35:D35"/>
    <mergeCell ref="A37:D37"/>
    <mergeCell ref="B38:D38"/>
    <mergeCell ref="A32:E32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32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6.6640625" style="2" customWidth="1"/>
    <col min="2" max="2" width="18.88671875" style="2" customWidth="1"/>
    <col min="3" max="3" width="13" style="2" customWidth="1"/>
    <col min="4" max="4" width="13.6640625" style="2" customWidth="1"/>
    <col min="5" max="5" width="14.109375" style="2" customWidth="1"/>
    <col min="6" max="7" width="9.109375" style="2"/>
    <col min="8" max="8" width="13" style="2" customWidth="1"/>
    <col min="9" max="16384" width="9.109375" style="2"/>
  </cols>
  <sheetData>
    <row r="1" spans="1:5" ht="15.6" x14ac:dyDescent="0.25">
      <c r="A1" s="75" t="s">
        <v>11</v>
      </c>
      <c r="B1" s="75"/>
      <c r="C1" s="75"/>
      <c r="D1" s="75"/>
      <c r="E1" s="75"/>
    </row>
    <row r="2" spans="1:5" ht="30.75" customHeight="1" x14ac:dyDescent="0.3">
      <c r="A2" s="76" t="s">
        <v>12</v>
      </c>
      <c r="B2" s="77"/>
      <c r="C2" s="77"/>
      <c r="D2" s="77"/>
      <c r="E2" s="77"/>
    </row>
    <row r="3" spans="1:5" x14ac:dyDescent="0.25">
      <c r="A3" s="78" t="s">
        <v>69</v>
      </c>
      <c r="B3" s="78"/>
      <c r="C3" s="78"/>
      <c r="D3" s="78"/>
      <c r="E3" s="78"/>
    </row>
    <row r="4" spans="1:5" s="1" customFormat="1" ht="15.6" x14ac:dyDescent="0.3">
      <c r="A4" s="46" t="s">
        <v>13</v>
      </c>
      <c r="B4" s="47"/>
      <c r="C4" s="47"/>
      <c r="D4" s="82" t="s">
        <v>70</v>
      </c>
      <c r="E4" s="82"/>
    </row>
    <row r="5" spans="1:5" x14ac:dyDescent="0.25">
      <c r="A5" s="44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9" t="s">
        <v>25</v>
      </c>
      <c r="B7" s="79"/>
      <c r="C7" s="79"/>
      <c r="D7" s="79"/>
      <c r="E7" s="79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7" t="s">
        <v>31</v>
      </c>
      <c r="B9" s="67"/>
      <c r="C9" s="67"/>
      <c r="D9" s="67"/>
      <c r="E9" s="67"/>
    </row>
    <row r="10" spans="1:5" ht="27.75" customHeight="1" x14ac:dyDescent="0.25">
      <c r="A10" s="80" t="s">
        <v>14</v>
      </c>
      <c r="B10" s="81"/>
      <c r="C10" s="81"/>
      <c r="D10" s="81"/>
      <c r="E10" s="81"/>
    </row>
    <row r="11" spans="1:5" ht="29.25" customHeight="1" x14ac:dyDescent="0.25">
      <c r="A11" s="67" t="s">
        <v>26</v>
      </c>
      <c r="B11" s="67"/>
      <c r="C11" s="67"/>
      <c r="D11" s="67"/>
      <c r="E11" s="67"/>
    </row>
    <row r="12" spans="1:5" x14ac:dyDescent="0.25">
      <c r="A12" s="72" t="s">
        <v>15</v>
      </c>
      <c r="B12" s="73"/>
      <c r="C12" s="73"/>
      <c r="D12" s="73"/>
      <c r="E12" s="73"/>
    </row>
    <row r="13" spans="1:5" x14ac:dyDescent="0.25">
      <c r="A13" s="67" t="s">
        <v>23</v>
      </c>
      <c r="B13" s="67"/>
      <c r="C13" s="67"/>
      <c r="D13" s="67"/>
      <c r="E13" s="67"/>
    </row>
    <row r="14" spans="1:5" x14ac:dyDescent="0.25">
      <c r="A14" s="72" t="s">
        <v>2</v>
      </c>
      <c r="B14" s="73"/>
      <c r="C14" s="73"/>
      <c r="D14" s="73"/>
      <c r="E14" s="73"/>
    </row>
    <row r="15" spans="1:5" x14ac:dyDescent="0.25">
      <c r="A15" s="67" t="s">
        <v>22</v>
      </c>
      <c r="B15" s="67"/>
      <c r="C15" s="67"/>
      <c r="D15" s="67"/>
      <c r="E15" s="67"/>
    </row>
    <row r="16" spans="1:5" x14ac:dyDescent="0.25">
      <c r="A16" s="72" t="s">
        <v>16</v>
      </c>
      <c r="B16" s="73"/>
      <c r="C16" s="73"/>
      <c r="D16" s="73"/>
      <c r="E16" s="73"/>
    </row>
    <row r="17" spans="1:8" ht="27.75" customHeight="1" x14ac:dyDescent="0.25">
      <c r="A17" s="67" t="s">
        <v>17</v>
      </c>
      <c r="B17" s="67"/>
      <c r="C17" s="67"/>
      <c r="D17" s="67"/>
      <c r="E17" s="67"/>
    </row>
    <row r="18" spans="1:8" ht="58.2" customHeight="1" x14ac:dyDescent="0.25">
      <c r="A18" s="67" t="s">
        <v>27</v>
      </c>
      <c r="B18" s="67"/>
      <c r="C18" s="67"/>
      <c r="D18" s="67"/>
      <c r="E18" s="67"/>
    </row>
    <row r="19" spans="1:8" ht="32.25" customHeight="1" x14ac:dyDescent="0.25">
      <c r="A19" s="74" t="s">
        <v>28</v>
      </c>
      <c r="B19" s="74"/>
      <c r="C19" s="74"/>
      <c r="D19" s="74"/>
      <c r="E19" s="74"/>
    </row>
    <row r="20" spans="1:8" x14ac:dyDescent="0.25">
      <c r="A20" s="74"/>
      <c r="B20" s="74"/>
      <c r="C20" s="74"/>
      <c r="D20" s="74"/>
      <c r="E20" s="74"/>
      <c r="F20" s="2">
        <v>495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45</v>
      </c>
      <c r="B22" s="8" t="s">
        <v>43</v>
      </c>
      <c r="C22" s="3" t="s">
        <v>4</v>
      </c>
      <c r="D22" s="3">
        <v>4.8899999999999997</v>
      </c>
      <c r="E22" s="7">
        <f>F20*G20*D22</f>
        <v>7261.65</v>
      </c>
    </row>
    <row r="23" spans="1:8" x14ac:dyDescent="0.25">
      <c r="A23" s="18" t="s">
        <v>44</v>
      </c>
      <c r="B23" s="8" t="s">
        <v>24</v>
      </c>
      <c r="C23" s="3" t="s">
        <v>4</v>
      </c>
      <c r="D23" s="3">
        <v>3.43</v>
      </c>
      <c r="E23" s="7">
        <f>D23*F20*3</f>
        <v>5093.55</v>
      </c>
    </row>
    <row r="24" spans="1:8" ht="55.2" x14ac:dyDescent="0.25">
      <c r="A24" s="18" t="s">
        <v>54</v>
      </c>
      <c r="B24" s="8" t="s">
        <v>71</v>
      </c>
      <c r="C24" s="3" t="s">
        <v>4</v>
      </c>
      <c r="D24" s="3"/>
      <c r="E24" s="7">
        <f>777.44*3</f>
        <v>2332.3200000000002</v>
      </c>
    </row>
    <row r="25" spans="1:8" x14ac:dyDescent="0.25">
      <c r="A25" s="34" t="s">
        <v>29</v>
      </c>
      <c r="B25" s="8" t="s">
        <v>71</v>
      </c>
      <c r="C25" s="36" t="s">
        <v>33</v>
      </c>
      <c r="D25" s="36"/>
      <c r="E25" s="37">
        <v>0</v>
      </c>
    </row>
    <row r="26" spans="1:8" x14ac:dyDescent="0.25">
      <c r="A26" s="38" t="s">
        <v>90</v>
      </c>
      <c r="B26" s="8" t="s">
        <v>91</v>
      </c>
      <c r="C26" s="36" t="s">
        <v>33</v>
      </c>
      <c r="D26" s="36"/>
      <c r="E26" s="37">
        <v>4322.45</v>
      </c>
    </row>
    <row r="27" spans="1:8" s="13" customFormat="1" x14ac:dyDescent="0.25">
      <c r="A27" s="9" t="s">
        <v>38</v>
      </c>
      <c r="B27" s="10"/>
      <c r="C27" s="11"/>
      <c r="D27" s="11"/>
      <c r="E27" s="12">
        <f>SUM(E22:E26)</f>
        <v>19009.97</v>
      </c>
    </row>
    <row r="28" spans="1:8" ht="42.75" customHeight="1" x14ac:dyDescent="0.25">
      <c r="A28" s="83" t="s">
        <v>92</v>
      </c>
      <c r="B28" s="83"/>
      <c r="C28" s="83"/>
      <c r="D28" s="83"/>
      <c r="E28" s="83"/>
    </row>
    <row r="29" spans="1:8" ht="30" customHeight="1" x14ac:dyDescent="0.25">
      <c r="A29" s="67" t="s">
        <v>21</v>
      </c>
      <c r="B29" s="67"/>
      <c r="C29" s="67"/>
      <c r="D29" s="67"/>
      <c r="E29" s="67"/>
    </row>
    <row r="30" spans="1:8" x14ac:dyDescent="0.25">
      <c r="A30" s="67" t="s">
        <v>20</v>
      </c>
      <c r="B30" s="67"/>
      <c r="C30" s="67"/>
      <c r="D30" s="67"/>
      <c r="E30" s="67"/>
      <c r="H30" s="14"/>
    </row>
    <row r="31" spans="1:8" ht="31.5" customHeight="1" x14ac:dyDescent="0.25">
      <c r="A31" s="67" t="s">
        <v>34</v>
      </c>
      <c r="B31" s="67"/>
      <c r="C31" s="67"/>
      <c r="D31" s="67"/>
      <c r="E31" s="67"/>
    </row>
    <row r="32" spans="1:8" x14ac:dyDescent="0.25">
      <c r="A32" s="67" t="s">
        <v>18</v>
      </c>
      <c r="B32" s="67"/>
      <c r="C32" s="67"/>
      <c r="D32" s="67"/>
      <c r="E32" s="67"/>
    </row>
    <row r="33" spans="1:5" x14ac:dyDescent="0.25">
      <c r="A33" s="71" t="s">
        <v>5</v>
      </c>
      <c r="B33" s="71"/>
      <c r="C33" s="71"/>
      <c r="D33" s="71"/>
      <c r="E33" s="71"/>
    </row>
    <row r="34" spans="1:5" x14ac:dyDescent="0.25">
      <c r="A34" s="67" t="s">
        <v>18</v>
      </c>
      <c r="B34" s="67"/>
      <c r="C34" s="67"/>
      <c r="D34" s="67"/>
      <c r="E34" s="67"/>
    </row>
    <row r="35" spans="1:5" ht="15" customHeight="1" x14ac:dyDescent="0.25">
      <c r="A35" s="68" t="s">
        <v>30</v>
      </c>
      <c r="B35" s="68"/>
      <c r="C35" s="68"/>
      <c r="D35" s="68"/>
      <c r="E35" s="5"/>
    </row>
    <row r="36" spans="1:5" ht="11.25" customHeight="1" x14ac:dyDescent="0.25">
      <c r="B36" s="69" t="s">
        <v>19</v>
      </c>
      <c r="C36" s="69"/>
      <c r="D36" s="69"/>
      <c r="E36" s="6" t="s">
        <v>6</v>
      </c>
    </row>
    <row r="37" spans="1:5" x14ac:dyDescent="0.25">
      <c r="A37" s="43"/>
      <c r="B37" s="43"/>
      <c r="C37" s="43"/>
      <c r="D37" s="43"/>
      <c r="E37" s="43"/>
    </row>
    <row r="38" spans="1:5" x14ac:dyDescent="0.25">
      <c r="A38" s="70" t="s">
        <v>32</v>
      </c>
      <c r="B38" s="70"/>
      <c r="C38" s="70"/>
      <c r="D38" s="70"/>
      <c r="E38" s="5"/>
    </row>
    <row r="39" spans="1:5" x14ac:dyDescent="0.25">
      <c r="B39" s="69" t="s">
        <v>19</v>
      </c>
      <c r="C39" s="69"/>
      <c r="D39" s="69"/>
      <c r="E39" s="6" t="s">
        <v>6</v>
      </c>
    </row>
    <row r="40" spans="1:5" x14ac:dyDescent="0.25">
      <c r="A40" s="2" t="s">
        <v>37</v>
      </c>
    </row>
    <row r="41" spans="1:5" x14ac:dyDescent="0.25">
      <c r="A41" s="13" t="s">
        <v>35</v>
      </c>
    </row>
    <row r="42" spans="1:5" x14ac:dyDescent="0.25">
      <c r="A42" s="2" t="s">
        <v>42</v>
      </c>
      <c r="B42" s="15">
        <f>'3кв'!B45</f>
        <v>46269.960000000006</v>
      </c>
    </row>
    <row r="43" spans="1:5" x14ac:dyDescent="0.25">
      <c r="A43" s="19" t="s">
        <v>64</v>
      </c>
      <c r="B43" s="16"/>
    </row>
    <row r="44" spans="1:5" x14ac:dyDescent="0.25">
      <c r="A44" s="2" t="s">
        <v>39</v>
      </c>
      <c r="B44" s="16">
        <v>22895.68</v>
      </c>
    </row>
    <row r="45" spans="1:5" ht="27.6" x14ac:dyDescent="0.25">
      <c r="A45" s="45" t="s">
        <v>40</v>
      </c>
      <c r="B45" s="16">
        <f>E27</f>
        <v>19009.97</v>
      </c>
    </row>
    <row r="46" spans="1:5" x14ac:dyDescent="0.25">
      <c r="A46" s="17" t="s">
        <v>41</v>
      </c>
      <c r="B46" s="20">
        <f>B42+B44-B45</f>
        <v>50155.670000000013</v>
      </c>
    </row>
  </sheetData>
  <mergeCells count="30">
    <mergeCell ref="A1:E1"/>
    <mergeCell ref="A2:E2"/>
    <mergeCell ref="A3:E3"/>
    <mergeCell ref="A6:E6"/>
    <mergeCell ref="A7:E7"/>
    <mergeCell ref="A32:E32"/>
    <mergeCell ref="A33:E33"/>
    <mergeCell ref="A15:E15"/>
    <mergeCell ref="A16:E16"/>
    <mergeCell ref="A17:E17"/>
    <mergeCell ref="A18:E18"/>
    <mergeCell ref="A19:E19"/>
    <mergeCell ref="A20:E20"/>
    <mergeCell ref="D4:E4"/>
    <mergeCell ref="A28:E28"/>
    <mergeCell ref="A29:E29"/>
    <mergeCell ref="A30:E30"/>
    <mergeCell ref="A31:E31"/>
    <mergeCell ref="A9:E9"/>
    <mergeCell ref="A10:E10"/>
    <mergeCell ref="A11:E11"/>
    <mergeCell ref="A12:E12"/>
    <mergeCell ref="A13:E13"/>
    <mergeCell ref="A14:E14"/>
    <mergeCell ref="A8:E8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Normal="100" zoomScaleSheetLayoutView="100" workbookViewId="0">
      <selection activeCell="D22" sqref="D22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4" t="s">
        <v>72</v>
      </c>
      <c r="B1" s="84"/>
      <c r="C1" s="84"/>
      <c r="D1" s="48"/>
    </row>
    <row r="2" spans="1:5" ht="15.6" x14ac:dyDescent="0.3">
      <c r="A2" s="85" t="s">
        <v>73</v>
      </c>
      <c r="B2" s="85"/>
      <c r="C2" s="85"/>
      <c r="D2" s="1"/>
    </row>
    <row r="3" spans="1:5" ht="15.6" x14ac:dyDescent="0.3">
      <c r="A3" s="85" t="s">
        <v>74</v>
      </c>
      <c r="B3" s="85"/>
      <c r="C3" s="85"/>
      <c r="D3" s="1"/>
    </row>
    <row r="4" spans="1:5" ht="15.6" x14ac:dyDescent="0.3">
      <c r="A4" s="84" t="s">
        <v>88</v>
      </c>
      <c r="B4" s="84"/>
      <c r="C4" s="84"/>
      <c r="D4" s="48"/>
    </row>
    <row r="5" spans="1:5" ht="15.6" x14ac:dyDescent="0.3">
      <c r="A5" s="86"/>
      <c r="B5" s="86"/>
      <c r="C5" s="86"/>
      <c r="D5" s="1"/>
    </row>
    <row r="6" spans="1:5" ht="15.6" x14ac:dyDescent="0.3">
      <c r="A6" s="1"/>
      <c r="B6" s="49" t="s">
        <v>75</v>
      </c>
      <c r="C6" s="50">
        <f>'1кв'!B41</f>
        <v>35748.19</v>
      </c>
      <c r="D6" s="51"/>
    </row>
    <row r="7" spans="1:5" ht="15.6" x14ac:dyDescent="0.3">
      <c r="A7" s="1"/>
      <c r="B7" s="49" t="s">
        <v>89</v>
      </c>
      <c r="C7" s="50"/>
      <c r="D7" s="51"/>
    </row>
    <row r="8" spans="1:5" ht="15.6" x14ac:dyDescent="0.3">
      <c r="A8" s="52" t="s">
        <v>76</v>
      </c>
      <c r="B8" s="49" t="s">
        <v>77</v>
      </c>
      <c r="C8" s="53">
        <f>'1кв'!B43+'2кв'!B47+'3кв'!B43+'4кв'!B44</f>
        <v>98235.91</v>
      </c>
      <c r="D8" s="54"/>
    </row>
    <row r="9" spans="1:5" ht="15.6" x14ac:dyDescent="0.3">
      <c r="A9" s="47"/>
      <c r="B9" s="49" t="s">
        <v>78</v>
      </c>
      <c r="C9" s="55">
        <f>SUM(C8:C8)</f>
        <v>98235.91</v>
      </c>
      <c r="D9" s="51"/>
    </row>
    <row r="10" spans="1:5" ht="15.6" x14ac:dyDescent="0.3">
      <c r="A10" s="1"/>
      <c r="B10" s="87"/>
      <c r="C10" s="87"/>
      <c r="D10" s="56"/>
    </row>
    <row r="11" spans="1:5" ht="15.6" x14ac:dyDescent="0.3">
      <c r="A11" s="1" t="s">
        <v>79</v>
      </c>
      <c r="B11" s="23" t="s">
        <v>80</v>
      </c>
      <c r="C11" s="57">
        <f>'1кв'!E22+'2кв'!E22+'3кв'!E22+'4кв'!E22</f>
        <v>28096.200000000004</v>
      </c>
      <c r="D11" s="56"/>
    </row>
    <row r="12" spans="1:5" ht="15.6" x14ac:dyDescent="0.3">
      <c r="A12" s="1"/>
      <c r="B12" s="18" t="s">
        <v>44</v>
      </c>
      <c r="C12" s="57">
        <f>'1кв'!E23+'2кв'!E23+'3кв'!E23+'4кв'!E23</f>
        <v>19988.099999999999</v>
      </c>
      <c r="D12" s="56"/>
      <c r="E12" s="58"/>
    </row>
    <row r="13" spans="1:5" ht="27.6" x14ac:dyDescent="0.3">
      <c r="B13" s="18" t="s">
        <v>48</v>
      </c>
      <c r="C13" s="57">
        <f>'1кв'!E24+'2кв'!E24+'3кв'!E24+'4кв'!E24</f>
        <v>7170.24</v>
      </c>
      <c r="D13" s="56"/>
    </row>
    <row r="14" spans="1:5" ht="15.6" x14ac:dyDescent="0.3">
      <c r="A14" s="1"/>
      <c r="B14" s="59" t="s">
        <v>29</v>
      </c>
      <c r="C14" s="57">
        <f>'1кв'!E25+'2кв'!E25+'3кв'!E25+'4кв'!E25</f>
        <v>1323.94</v>
      </c>
      <c r="D14" s="56"/>
    </row>
    <row r="15" spans="1:5" ht="15.6" x14ac:dyDescent="0.3">
      <c r="A15" s="1"/>
      <c r="B15" s="60" t="s">
        <v>93</v>
      </c>
      <c r="C15" s="61">
        <f>25*197.1</f>
        <v>4927.5</v>
      </c>
      <c r="D15" s="56"/>
    </row>
    <row r="16" spans="1:5" ht="15.6" x14ac:dyDescent="0.3">
      <c r="A16" s="1"/>
      <c r="B16" s="62" t="s">
        <v>81</v>
      </c>
      <c r="C16" s="61">
        <f>SUM(C17:C18)</f>
        <v>22322.45</v>
      </c>
      <c r="D16" s="56"/>
    </row>
    <row r="17" spans="1:5" ht="15.6" x14ac:dyDescent="0.3">
      <c r="A17" s="1"/>
      <c r="B17" s="66" t="s">
        <v>62</v>
      </c>
      <c r="C17" s="61">
        <v>18000</v>
      </c>
      <c r="D17" s="56"/>
    </row>
    <row r="18" spans="1:5" ht="15.6" x14ac:dyDescent="0.3">
      <c r="A18" s="1"/>
      <c r="B18" s="38" t="s">
        <v>90</v>
      </c>
      <c r="C18" s="61">
        <f>'4кв'!E26</f>
        <v>4322.45</v>
      </c>
      <c r="D18" s="56"/>
    </row>
    <row r="19" spans="1:5" ht="15.6" x14ac:dyDescent="0.3">
      <c r="A19" s="1"/>
      <c r="B19" s="63" t="s">
        <v>82</v>
      </c>
      <c r="C19" s="64">
        <f>SUM(C11:C16)</f>
        <v>83828.430000000008</v>
      </c>
      <c r="D19" s="56"/>
      <c r="E19" s="58"/>
    </row>
    <row r="20" spans="1:5" ht="15.6" x14ac:dyDescent="0.3">
      <c r="A20" s="1"/>
      <c r="B20" s="65" t="s">
        <v>83</v>
      </c>
      <c r="C20" s="64">
        <f>C6+C9-C19</f>
        <v>50155.67</v>
      </c>
      <c r="D20" s="56"/>
    </row>
    <row r="21" spans="1:5" ht="15.6" x14ac:dyDescent="0.3">
      <c r="A21" s="1"/>
      <c r="B21" s="52"/>
      <c r="C21" s="52"/>
      <c r="D21" s="56"/>
    </row>
    <row r="22" spans="1:5" ht="15.6" x14ac:dyDescent="0.3">
      <c r="A22" s="1"/>
      <c r="B22" s="52"/>
      <c r="C22" s="52"/>
      <c r="D22" s="56"/>
    </row>
    <row r="23" spans="1:5" ht="15.6" x14ac:dyDescent="0.3">
      <c r="A23" s="1"/>
      <c r="B23" s="52"/>
      <c r="C23" s="52"/>
      <c r="D23" s="56"/>
    </row>
    <row r="24" spans="1:5" ht="15.6" x14ac:dyDescent="0.3">
      <c r="A24" s="52" t="s">
        <v>84</v>
      </c>
      <c r="C24" s="52"/>
      <c r="D24" s="56"/>
    </row>
    <row r="25" spans="1:5" ht="15.6" x14ac:dyDescent="0.3">
      <c r="A25" s="1"/>
      <c r="B25" s="52"/>
      <c r="C25" s="52"/>
      <c r="D25" s="56"/>
    </row>
    <row r="26" spans="1:5" ht="15.6" x14ac:dyDescent="0.3">
      <c r="A26" s="1"/>
      <c r="B26" s="52"/>
      <c r="C26" s="52"/>
      <c r="D26" s="56"/>
    </row>
    <row r="27" spans="1:5" ht="15.6" x14ac:dyDescent="0.3">
      <c r="A27" s="1" t="s">
        <v>85</v>
      </c>
      <c r="B27" s="52" t="s">
        <v>86</v>
      </c>
      <c r="C27" s="52"/>
      <c r="D27" s="56"/>
    </row>
    <row r="28" spans="1:5" ht="15.6" x14ac:dyDescent="0.3">
      <c r="A28" s="1"/>
      <c r="B28" s="52" t="s">
        <v>94</v>
      </c>
      <c r="C28" s="52"/>
      <c r="D28" s="56"/>
    </row>
    <row r="29" spans="1:5" ht="15.6" x14ac:dyDescent="0.3">
      <c r="A29" s="1"/>
      <c r="B29" s="52" t="s">
        <v>87</v>
      </c>
      <c r="C29" s="52"/>
      <c r="D29" s="56"/>
    </row>
    <row r="30" spans="1:5" ht="15.6" x14ac:dyDescent="0.3">
      <c r="A30" s="1"/>
      <c r="B30" s="52"/>
      <c r="C30" s="52"/>
      <c r="D30" s="56"/>
    </row>
    <row r="31" spans="1:5" ht="15.6" x14ac:dyDescent="0.3">
      <c r="A31" s="88" t="s">
        <v>95</v>
      </c>
      <c r="B31" s="88"/>
      <c r="C31" s="88"/>
      <c r="D31" s="56"/>
    </row>
    <row r="32" spans="1:5" ht="15.6" x14ac:dyDescent="0.3">
      <c r="A32" s="1"/>
      <c r="B32" s="52"/>
      <c r="C32" s="52"/>
      <c r="D32" s="56"/>
    </row>
    <row r="33" spans="1:4" ht="15.6" x14ac:dyDescent="0.3">
      <c r="A33" s="1"/>
      <c r="B33" s="52"/>
      <c r="C33" s="52"/>
      <c r="D33" s="56"/>
    </row>
    <row r="34" spans="1:4" ht="15.6" x14ac:dyDescent="0.3">
      <c r="A34" s="1"/>
      <c r="B34" s="52"/>
      <c r="C34" s="52"/>
      <c r="D34" s="56"/>
    </row>
    <row r="35" spans="1:4" ht="15.6" x14ac:dyDescent="0.3">
      <c r="A35" s="1"/>
      <c r="B35" s="52"/>
      <c r="C35" s="52"/>
      <c r="D35" s="56"/>
    </row>
    <row r="36" spans="1:4" ht="15.6" x14ac:dyDescent="0.3">
      <c r="A36" s="1"/>
      <c r="B36" s="52"/>
      <c r="C36" s="52"/>
      <c r="D36" s="56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2021-03-15T08:32:31Z</dcterms:modified>
</cp:coreProperties>
</file>