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6" windowHeight="11016" activeTab="4"/>
  </bookViews>
  <sheets>
    <sheet name="1кв" sheetId="12" r:id="rId1"/>
    <sheet name="2кв" sheetId="13" r:id="rId2"/>
    <sheet name="3кв" sheetId="14" r:id="rId3"/>
    <sheet name="4кв" sheetId="15" r:id="rId4"/>
    <sheet name="отчет" sheetId="16" r:id="rId5"/>
  </sheets>
  <definedNames>
    <definedName name="_xlnm.Print_Area" localSheetId="0">'1кв'!$A$1:$E$49</definedName>
    <definedName name="_xlnm.Print_Area" localSheetId="1">'2кв'!$A$1:$E$50</definedName>
    <definedName name="_xlnm.Print_Area" localSheetId="2">'3кв'!$A$1:$E$49</definedName>
    <definedName name="_xlnm.Print_Area" localSheetId="3">'4кв'!$A$1:$E$49</definedName>
    <definedName name="_xlnm.Print_Area" localSheetId="4">отчет!$A$1:$C$34</definedName>
  </definedNames>
  <calcPr calcId="191029"/>
</workbook>
</file>

<file path=xl/calcChain.xml><?xml version="1.0" encoding="utf-8"?>
<calcChain xmlns="http://schemas.openxmlformats.org/spreadsheetml/2006/main">
  <c r="C15" i="16" l="1"/>
  <c r="C17" i="16"/>
  <c r="C16" i="16" s="1"/>
  <c r="C12" i="16"/>
  <c r="C13" i="16"/>
  <c r="C14" i="16"/>
  <c r="C11" i="16"/>
  <c r="C8" i="16"/>
  <c r="C6" i="16"/>
  <c r="B45" i="15"/>
  <c r="E27" i="15"/>
  <c r="E26" i="15"/>
  <c r="E24" i="15"/>
  <c r="E23" i="15"/>
  <c r="E22" i="15"/>
  <c r="C19" i="16" l="1"/>
  <c r="C20" i="16" s="1"/>
  <c r="C9" i="16"/>
  <c r="B48" i="15"/>
  <c r="B49" i="15" s="1"/>
  <c r="E26" i="14"/>
  <c r="E24" i="14"/>
  <c r="E23" i="14"/>
  <c r="E22" i="14"/>
  <c r="E27" i="14" s="1"/>
  <c r="B48" i="14" l="1"/>
  <c r="E25" i="13"/>
  <c r="E27" i="13"/>
  <c r="E26" i="13"/>
  <c r="E24" i="13"/>
  <c r="E23" i="13" l="1"/>
  <c r="D22" i="13"/>
  <c r="E22" i="13" s="1"/>
  <c r="E28" i="13" l="1"/>
  <c r="B49" i="13" s="1"/>
  <c r="E23" i="12"/>
  <c r="D22" i="12"/>
  <c r="E22" i="12" s="1"/>
  <c r="E27" i="12" l="1"/>
  <c r="B48" i="12" s="1"/>
  <c r="B49" i="12" l="1"/>
  <c r="B46" i="13" s="1"/>
  <c r="B50" i="13" s="1"/>
  <c r="B45" i="14" s="1"/>
  <c r="B49" i="14" s="1"/>
</calcChain>
</file>

<file path=xl/sharedStrings.xml><?xml version="1.0" encoding="utf-8"?>
<sst xmlns="http://schemas.openxmlformats.org/spreadsheetml/2006/main" count="268" uniqueCount="98">
  <si>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</si>
  <si>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</si>
  <si>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</si>
  <si>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</si>
  <si>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</si>
  <si>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</si>
  <si>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</si>
  <si>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</si>
  <si>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</si>
  <si>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</si>
  <si>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</si>
  <si>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</si>
  <si>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</si>
  <si>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</si>
  <si>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</si>
  <si>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</si>
  <si>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</si>
  <si>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</si>
  <si>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</si>
  <si>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</si>
  <si>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</si>
  <si>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</si>
  <si>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</si>
  <si>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</si>
  <si>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</si>
  <si>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Малиева Александра Владимировича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</si>
  <si>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40 от 21.06.2013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</si>
  <si>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№40  от   01.07.2013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</si>
  <si>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</si>
  <si>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г. Россошь, ул. Крупской, д. 37</t>
  </si>
  <si>
    <t>Стоимость материалов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</si>
  <si>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</si>
  <si>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Малиева А.В.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</si>
  <si>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</si>
  <si>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</si>
  <si>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</si>
  <si>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1 квартал</t>
  </si>
  <si>
    <t>Общая площадь квартир - 488,4 м2</t>
  </si>
  <si>
    <t>Оплачено , руб</t>
  </si>
  <si>
    <t>Расходы по содержанию и тек.ремонту, руб.</t>
  </si>
  <si>
    <t>Итого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</si>
  <si>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</si>
  <si>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</si>
  <si>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</si>
  <si>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руб.</t>
  </si>
  <si>
    <t>март</t>
  </si>
  <si>
    <t xml:space="preserve">Услуги по содержанию многоквартирного дома </t>
  </si>
  <si>
    <t>за 1 квартал 2020 года</t>
  </si>
  <si>
    <t>"31" 03 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</si>
  <si>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</si>
  <si>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</si>
  <si>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Замена окон в подъездах 2шт (смета)</t>
  </si>
  <si>
    <t xml:space="preserve">           2. Всего за период с "01" 01 2020 г. по "31" 03 2020 г. выполнено работ (оказано услуг) на общую сумму сорок семь тысяч четыреста девяносто семь рублей 38 копеек</t>
  </si>
  <si>
    <t>Предъявлено населению 23443,99 руб.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</si>
  <si>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</si>
  <si>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</si>
  <si>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Опиловка веток</t>
  </si>
  <si>
    <t>апрель</t>
  </si>
  <si>
    <t>июнь</t>
  </si>
  <si>
    <t>ч/ч</t>
  </si>
  <si>
    <t>Изготовление и деревянной лестницы</t>
  </si>
  <si>
    <t xml:space="preserve">           2. Всего за период с "01" 04 2020 г. по "30" 06 2020 г. выполнено работ (оказано услуг) на общую сумму двадцать две тысячи пятьсот восемьсот семьдесят четыре рубля 73 копейки</t>
  </si>
  <si>
    <t>Предъявлено населению 23471,67 руб.</t>
  </si>
  <si>
    <t>за 2 квартал 2020 года</t>
  </si>
  <si>
    <t>"30" 06  2020 г.</t>
  </si>
  <si>
    <t>за 3 квартал 2020 года</t>
  </si>
  <si>
    <t>"30" 09  2020 г.</t>
  </si>
  <si>
    <t>3 квартал</t>
  </si>
  <si>
    <t>Уборка веток</t>
  </si>
  <si>
    <t>июль</t>
  </si>
  <si>
    <t xml:space="preserve">           2. Всего за период с "01" 07 2020 г. по "30" 09 2020 г. выполнено работ (оказано услуг) на общую сумму двадцать три тысячи двести тридцать два рубля 29 копеек</t>
  </si>
  <si>
    <t>Предъявлено населению 24499,23 руб.</t>
  </si>
  <si>
    <t>за 4 квартал 2020 года</t>
  </si>
  <si>
    <t>"31" 12 2020 г.</t>
  </si>
  <si>
    <t>4 квартал</t>
  </si>
  <si>
    <t>монтаж и ремонт кодового замка</t>
  </si>
  <si>
    <t>декабрь</t>
  </si>
  <si>
    <t xml:space="preserve">           2. Всего за период с "01" 10 2020 г. по "31" 12 2020 г. выполнено работ (оказано услуг) на общую сумму двадцать четыре тысячи двести шестьдесят девять рублей 25 копеек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</si>
  <si>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</si>
  <si>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</si>
  <si>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</si>
  <si>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</si>
  <si>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</si>
  <si>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</si>
  <si>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</si>
  <si>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</si>
  <si>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</si>
  <si>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</si>
  <si>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</si>
  <si>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</si>
  <si>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</si>
  <si>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</si>
  <si>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</si>
  <si>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по ж.д. ул.Крупской, д.37</t>
  </si>
  <si>
    <t>Начислено всего 95914,12</t>
  </si>
  <si>
    <t>Непредвиденные работы 11,5 ч/ч</t>
  </si>
  <si>
    <t>Перечень предлагаемых работ на 2021 год.</t>
  </si>
  <si>
    <t>Председатель совета дома_____________________________________________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</si>
</sst>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0" fontId="10" fillId="0" borderId="0" xfId="0" applyFont="1"/>
    <xf numFmtId="164" fontId="8" fillId="0" borderId="0" xfId="1" applyNumberFormat="1" applyFont="1"/>
    <xf numFmtId="164" fontId="4" fillId="0" borderId="0" xfId="1" applyNumberFormat="1" applyFont="1"/>
    <xf numFmtId="164" fontId="4" fillId="0" borderId="0" xfId="0" applyNumberFormat="1" applyFont="1"/>
    <xf numFmtId="43" fontId="4" fillId="0" borderId="0" xfId="0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8" fillId="0" borderId="0" xfId="0" applyNumberFormat="1" applyFont="1"/>
    <xf numFmtId="0" fontId="8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3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3" fillId="0" borderId="6" xfId="2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4" xfId="2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5" fillId="0" borderId="4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5" fillId="0" borderId="8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/>
  </cellXfs>
  <cellStyles count="3">
    <cellStyle name="Обычный" xfId="0" builtinId="0"/>
    <cellStyle name="Обычный_37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19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.6640625" style="2" customWidth="1"/>
    <col min="9" max="16384" width="9.109375" style="2"/>
  </cols>
  <sheetData>
    <row r="1" spans="1:5" ht="15.6" x14ac:dyDescent="0.25">
      <c r="A1" s="75" t="s">
        <v>11</v>
      </c>
      <c r="B1" s="75"/>
      <c r="C1" s="75"/>
      <c r="D1" s="75"/>
      <c r="E1" s="75"/>
    </row>
    <row r="2" spans="1:5" ht="32.25" customHeight="1" x14ac:dyDescent="0.3">
      <c r="A2" s="76" t="s">
        <v>12</v>
      </c>
      <c r="B2" s="77"/>
      <c r="C2" s="77"/>
      <c r="D2" s="77"/>
      <c r="E2" s="77"/>
    </row>
    <row r="3" spans="1:5" x14ac:dyDescent="0.25">
      <c r="A3" s="78" t="s">
        <v>47</v>
      </c>
      <c r="B3" s="78"/>
      <c r="C3" s="78"/>
      <c r="D3" s="78"/>
      <c r="E3" s="78"/>
    </row>
    <row r="4" spans="1:5" s="1" customFormat="1" ht="15.6" x14ac:dyDescent="0.3">
      <c r="A4" s="25" t="s">
        <v>13</v>
      </c>
      <c r="B4" s="24"/>
      <c r="C4" s="24"/>
      <c r="D4" s="79" t="s">
        <v>48</v>
      </c>
      <c r="E4" s="79"/>
    </row>
    <row r="5" spans="1:5" x14ac:dyDescent="0.25">
      <c r="A5" s="28"/>
      <c r="B5" s="4"/>
      <c r="C5" s="4"/>
      <c r="D5" s="4"/>
      <c r="E5" s="4"/>
    </row>
    <row r="6" spans="1:5" x14ac:dyDescent="0.25">
      <c r="A6" s="80" t="s">
        <v>0</v>
      </c>
      <c r="B6" s="80"/>
      <c r="C6" s="80"/>
      <c r="D6" s="80"/>
      <c r="E6" s="80"/>
    </row>
    <row r="7" spans="1:5" x14ac:dyDescent="0.25">
      <c r="A7" s="74" t="s">
        <v>29</v>
      </c>
      <c r="B7" s="74"/>
      <c r="C7" s="74"/>
      <c r="D7" s="74"/>
      <c r="E7" s="74"/>
    </row>
    <row r="8" spans="1:5" x14ac:dyDescent="0.25">
      <c r="A8" s="82" t="s">
        <v>1</v>
      </c>
      <c r="B8" s="82"/>
      <c r="C8" s="82"/>
      <c r="D8" s="82"/>
      <c r="E8" s="82"/>
    </row>
    <row r="9" spans="1:5" x14ac:dyDescent="0.25">
      <c r="A9" s="80" t="s">
        <v>25</v>
      </c>
      <c r="B9" s="80"/>
      <c r="C9" s="80"/>
      <c r="D9" s="80"/>
      <c r="E9" s="80"/>
    </row>
    <row r="10" spans="1:5" ht="30" customHeight="1" x14ac:dyDescent="0.25">
      <c r="A10" s="83" t="s">
        <v>14</v>
      </c>
      <c r="B10" s="84"/>
      <c r="C10" s="84"/>
      <c r="D10" s="84"/>
      <c r="E10" s="84"/>
    </row>
    <row r="11" spans="1:5" ht="27.75" customHeight="1" x14ac:dyDescent="0.25">
      <c r="A11" s="80" t="s">
        <v>26</v>
      </c>
      <c r="B11" s="80"/>
      <c r="C11" s="80"/>
      <c r="D11" s="80"/>
      <c r="E11" s="80"/>
    </row>
    <row r="12" spans="1:5" x14ac:dyDescent="0.25">
      <c r="A12" s="82" t="s">
        <v>15</v>
      </c>
      <c r="B12" s="85"/>
      <c r="C12" s="85"/>
      <c r="D12" s="85"/>
      <c r="E12" s="85"/>
    </row>
    <row r="13" spans="1:5" x14ac:dyDescent="0.25">
      <c r="A13" s="80" t="s">
        <v>23</v>
      </c>
      <c r="B13" s="80"/>
      <c r="C13" s="80"/>
      <c r="D13" s="80"/>
      <c r="E13" s="80"/>
    </row>
    <row r="14" spans="1:5" x14ac:dyDescent="0.25">
      <c r="A14" s="82" t="s">
        <v>2</v>
      </c>
      <c r="B14" s="85"/>
      <c r="C14" s="85"/>
      <c r="D14" s="85"/>
      <c r="E14" s="85"/>
    </row>
    <row r="15" spans="1:5" x14ac:dyDescent="0.25">
      <c r="A15" s="80" t="s">
        <v>22</v>
      </c>
      <c r="B15" s="80"/>
      <c r="C15" s="80"/>
      <c r="D15" s="80"/>
      <c r="E15" s="80"/>
    </row>
    <row r="16" spans="1:5" x14ac:dyDescent="0.25">
      <c r="A16" s="82" t="s">
        <v>16</v>
      </c>
      <c r="B16" s="85"/>
      <c r="C16" s="85"/>
      <c r="D16" s="85"/>
      <c r="E16" s="85"/>
    </row>
    <row r="17" spans="1:8" ht="29.25" customHeight="1" x14ac:dyDescent="0.25">
      <c r="A17" s="80" t="s">
        <v>17</v>
      </c>
      <c r="B17" s="80"/>
      <c r="C17" s="80"/>
      <c r="D17" s="80"/>
      <c r="E17" s="80"/>
    </row>
    <row r="18" spans="1:8" ht="63.75" customHeight="1" x14ac:dyDescent="0.25">
      <c r="A18" s="80" t="s">
        <v>27</v>
      </c>
      <c r="B18" s="80"/>
      <c r="C18" s="80"/>
      <c r="D18" s="80"/>
      <c r="E18" s="80"/>
    </row>
    <row r="19" spans="1:8" ht="29.25" customHeight="1" x14ac:dyDescent="0.25">
      <c r="A19" s="81" t="s">
        <v>28</v>
      </c>
      <c r="B19" s="81"/>
      <c r="C19" s="81"/>
      <c r="D19" s="81"/>
      <c r="E19" s="81"/>
    </row>
    <row r="20" spans="1:8" x14ac:dyDescent="0.25">
      <c r="A20" s="81"/>
      <c r="B20" s="81"/>
      <c r="C20" s="81"/>
      <c r="D20" s="81"/>
      <c r="E20" s="81"/>
      <c r="F20" s="2">
        <v>488.4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3" t="s">
        <v>46</v>
      </c>
      <c r="B22" s="9" t="s">
        <v>42</v>
      </c>
      <c r="C22" s="3" t="s">
        <v>4</v>
      </c>
      <c r="D22" s="3">
        <f>10.08-0.92</f>
        <v>9.16</v>
      </c>
      <c r="E22" s="8">
        <f>D22*F20*G20</f>
        <v>13421.232</v>
      </c>
    </row>
    <row r="23" spans="1:8" x14ac:dyDescent="0.25">
      <c r="A23" s="7" t="s">
        <v>43</v>
      </c>
      <c r="B23" s="9" t="s">
        <v>24</v>
      </c>
      <c r="C23" s="3" t="s">
        <v>4</v>
      </c>
      <c r="D23" s="3">
        <v>3.3</v>
      </c>
      <c r="E23" s="8">
        <f>D23*F20*G20</f>
        <v>4835.16</v>
      </c>
    </row>
    <row r="24" spans="1:8" ht="55.2" x14ac:dyDescent="0.25">
      <c r="A24" s="7" t="s">
        <v>49</v>
      </c>
      <c r="B24" s="36" t="s">
        <v>50</v>
      </c>
      <c r="C24" s="3" t="s">
        <v>4</v>
      </c>
      <c r="D24" s="3"/>
      <c r="E24" s="8">
        <v>173.28</v>
      </c>
    </row>
    <row r="25" spans="1:8" x14ac:dyDescent="0.25">
      <c r="A25" s="7" t="s">
        <v>30</v>
      </c>
      <c r="B25" s="9" t="s">
        <v>36</v>
      </c>
      <c r="C25" s="3" t="s">
        <v>44</v>
      </c>
      <c r="D25" s="3"/>
      <c r="E25" s="8">
        <v>0</v>
      </c>
    </row>
    <row r="26" spans="1:8" ht="31.2" x14ac:dyDescent="0.3">
      <c r="A26" s="26" t="s">
        <v>51</v>
      </c>
      <c r="B26" s="30" t="s">
        <v>45</v>
      </c>
      <c r="C26" s="3" t="s">
        <v>44</v>
      </c>
      <c r="D26" s="30"/>
      <c r="E26" s="8">
        <v>29067.71</v>
      </c>
    </row>
    <row r="27" spans="1:8" x14ac:dyDescent="0.25">
      <c r="A27" s="21" t="s">
        <v>40</v>
      </c>
      <c r="B27" s="22"/>
      <c r="C27" s="22"/>
      <c r="D27" s="22"/>
      <c r="E27" s="10">
        <f>SUM(E22:E26)</f>
        <v>47497.381999999998</v>
      </c>
    </row>
    <row r="28" spans="1:8" ht="30.75" customHeight="1" x14ac:dyDescent="0.25">
      <c r="A28" s="87" t="s">
        <v>52</v>
      </c>
      <c r="B28" s="87"/>
      <c r="C28" s="87"/>
      <c r="D28" s="87"/>
      <c r="E28" s="87"/>
    </row>
    <row r="29" spans="1:8" ht="30" customHeight="1" x14ac:dyDescent="0.25">
      <c r="A29" s="80" t="s">
        <v>21</v>
      </c>
      <c r="B29" s="80"/>
      <c r="C29" s="80"/>
      <c r="D29" s="80"/>
      <c r="E29" s="80"/>
    </row>
    <row r="30" spans="1:8" x14ac:dyDescent="0.25">
      <c r="A30" s="80" t="s">
        <v>20</v>
      </c>
      <c r="B30" s="80"/>
      <c r="C30" s="80"/>
      <c r="D30" s="80"/>
      <c r="E30" s="80"/>
      <c r="F30" s="11"/>
      <c r="G30" s="11"/>
      <c r="H30" s="12"/>
    </row>
    <row r="31" spans="1:8" ht="31.5" customHeight="1" x14ac:dyDescent="0.25">
      <c r="A31" s="80" t="s">
        <v>33</v>
      </c>
      <c r="B31" s="80"/>
      <c r="C31" s="80"/>
      <c r="D31" s="80"/>
      <c r="E31" s="80"/>
    </row>
    <row r="32" spans="1:8" x14ac:dyDescent="0.25">
      <c r="A32" s="80" t="s">
        <v>18</v>
      </c>
      <c r="B32" s="80"/>
      <c r="C32" s="80"/>
      <c r="D32" s="80"/>
      <c r="E32" s="80"/>
    </row>
    <row r="33" spans="1:5" x14ac:dyDescent="0.25">
      <c r="A33" s="31"/>
      <c r="B33" s="31"/>
      <c r="C33" s="31"/>
      <c r="D33" s="31"/>
      <c r="E33" s="31"/>
    </row>
    <row r="34" spans="1:5" x14ac:dyDescent="0.25">
      <c r="A34" s="88" t="s">
        <v>5</v>
      </c>
      <c r="B34" s="88"/>
      <c r="C34" s="88"/>
      <c r="D34" s="88"/>
      <c r="E34" s="88"/>
    </row>
    <row r="35" spans="1:5" x14ac:dyDescent="0.25">
      <c r="A35" s="80" t="s">
        <v>18</v>
      </c>
      <c r="B35" s="80"/>
      <c r="C35" s="80"/>
      <c r="D35" s="80"/>
      <c r="E35" s="80"/>
    </row>
    <row r="36" spans="1:5" x14ac:dyDescent="0.25">
      <c r="A36" s="89" t="s">
        <v>31</v>
      </c>
      <c r="B36" s="89"/>
      <c r="C36" s="89"/>
      <c r="D36" s="89"/>
      <c r="E36" s="5"/>
    </row>
    <row r="37" spans="1:5" x14ac:dyDescent="0.25">
      <c r="B37" s="86" t="s">
        <v>19</v>
      </c>
      <c r="C37" s="86"/>
      <c r="D37" s="86"/>
      <c r="E37" s="6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89" t="s">
        <v>32</v>
      </c>
      <c r="B39" s="89"/>
      <c r="C39" s="89"/>
      <c r="D39" s="89"/>
      <c r="E39" s="5"/>
    </row>
    <row r="40" spans="1:5" x14ac:dyDescent="0.25">
      <c r="B40" s="86" t="s">
        <v>19</v>
      </c>
      <c r="C40" s="86"/>
      <c r="D40" s="86"/>
      <c r="E40" s="6" t="s">
        <v>6</v>
      </c>
    </row>
    <row r="43" spans="1:5" x14ac:dyDescent="0.25">
      <c r="A43" s="18" t="s">
        <v>37</v>
      </c>
    </row>
    <row r="44" spans="1:5" x14ac:dyDescent="0.25">
      <c r="A44" s="11" t="s">
        <v>34</v>
      </c>
    </row>
    <row r="45" spans="1:5" x14ac:dyDescent="0.25">
      <c r="A45" s="2" t="s">
        <v>41</v>
      </c>
      <c r="B45" s="14">
        <v>62638.87</v>
      </c>
      <c r="C45" s="16"/>
    </row>
    <row r="46" spans="1:5" ht="26.4" x14ac:dyDescent="0.25">
      <c r="A46" s="19" t="s">
        <v>53</v>
      </c>
      <c r="C46" s="16"/>
    </row>
    <row r="47" spans="1:5" x14ac:dyDescent="0.25">
      <c r="A47" s="2" t="s">
        <v>38</v>
      </c>
      <c r="B47" s="15">
        <v>22919.040000000001</v>
      </c>
    </row>
    <row r="48" spans="1:5" ht="27.6" x14ac:dyDescent="0.25">
      <c r="A48" s="29" t="s">
        <v>39</v>
      </c>
      <c r="B48" s="15">
        <f>E27</f>
        <v>47497.381999999998</v>
      </c>
      <c r="C48" s="17"/>
    </row>
    <row r="49" spans="1:2" x14ac:dyDescent="0.25">
      <c r="A49" s="13" t="s">
        <v>35</v>
      </c>
      <c r="B49" s="20">
        <f>B45+B47-B48</f>
        <v>38060.528000000006</v>
      </c>
    </row>
    <row r="51" spans="1:2" x14ac:dyDescent="0.25">
      <c r="B51" s="17"/>
    </row>
  </sheetData>
  <mergeCells count="30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1" zoomScaleNormal="100" zoomScaleSheetLayoutView="100" workbookViewId="0">
      <selection activeCell="A29" sqref="A29:E2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.6640625" style="2" customWidth="1"/>
    <col min="9" max="16384" width="9.109375" style="2"/>
  </cols>
  <sheetData>
    <row r="1" spans="1:5" ht="15.6" x14ac:dyDescent="0.25">
      <c r="A1" s="75" t="s">
        <v>11</v>
      </c>
      <c r="B1" s="75"/>
      <c r="C1" s="75"/>
      <c r="D1" s="75"/>
      <c r="E1" s="75"/>
    </row>
    <row r="2" spans="1:5" ht="32.25" customHeight="1" x14ac:dyDescent="0.3">
      <c r="A2" s="76" t="s">
        <v>12</v>
      </c>
      <c r="B2" s="77"/>
      <c r="C2" s="77"/>
      <c r="D2" s="77"/>
      <c r="E2" s="77"/>
    </row>
    <row r="3" spans="1:5" x14ac:dyDescent="0.25">
      <c r="A3" s="78" t="s">
        <v>63</v>
      </c>
      <c r="B3" s="78"/>
      <c r="C3" s="78"/>
      <c r="D3" s="78"/>
      <c r="E3" s="78"/>
    </row>
    <row r="4" spans="1:5" s="1" customFormat="1" ht="28.2" x14ac:dyDescent="0.3">
      <c r="A4" s="48" t="s">
        <v>13</v>
      </c>
      <c r="B4" s="4"/>
      <c r="C4" s="4"/>
      <c r="D4" s="4"/>
      <c r="E4" s="49" t="s">
        <v>64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80" t="s">
        <v>0</v>
      </c>
      <c r="B6" s="80"/>
      <c r="C6" s="80"/>
      <c r="D6" s="80"/>
      <c r="E6" s="80"/>
    </row>
    <row r="7" spans="1:5" x14ac:dyDescent="0.25">
      <c r="A7" s="74" t="s">
        <v>29</v>
      </c>
      <c r="B7" s="74"/>
      <c r="C7" s="74"/>
      <c r="D7" s="74"/>
      <c r="E7" s="74"/>
    </row>
    <row r="8" spans="1:5" x14ac:dyDescent="0.25">
      <c r="A8" s="82" t="s">
        <v>1</v>
      </c>
      <c r="B8" s="82"/>
      <c r="C8" s="82"/>
      <c r="D8" s="82"/>
      <c r="E8" s="82"/>
    </row>
    <row r="9" spans="1:5" x14ac:dyDescent="0.25">
      <c r="A9" s="80" t="s">
        <v>25</v>
      </c>
      <c r="B9" s="80"/>
      <c r="C9" s="80"/>
      <c r="D9" s="80"/>
      <c r="E9" s="80"/>
    </row>
    <row r="10" spans="1:5" ht="30" customHeight="1" x14ac:dyDescent="0.25">
      <c r="A10" s="83" t="s">
        <v>14</v>
      </c>
      <c r="B10" s="84"/>
      <c r="C10" s="84"/>
      <c r="D10" s="84"/>
      <c r="E10" s="84"/>
    </row>
    <row r="11" spans="1:5" ht="27.75" customHeight="1" x14ac:dyDescent="0.25">
      <c r="A11" s="80" t="s">
        <v>26</v>
      </c>
      <c r="B11" s="80"/>
      <c r="C11" s="80"/>
      <c r="D11" s="80"/>
      <c r="E11" s="80"/>
    </row>
    <row r="12" spans="1:5" x14ac:dyDescent="0.25">
      <c r="A12" s="82" t="s">
        <v>15</v>
      </c>
      <c r="B12" s="85"/>
      <c r="C12" s="85"/>
      <c r="D12" s="85"/>
      <c r="E12" s="85"/>
    </row>
    <row r="13" spans="1:5" x14ac:dyDescent="0.25">
      <c r="A13" s="80" t="s">
        <v>23</v>
      </c>
      <c r="B13" s="80"/>
      <c r="C13" s="80"/>
      <c r="D13" s="80"/>
      <c r="E13" s="80"/>
    </row>
    <row r="14" spans="1:5" x14ac:dyDescent="0.25">
      <c r="A14" s="82" t="s">
        <v>2</v>
      </c>
      <c r="B14" s="85"/>
      <c r="C14" s="85"/>
      <c r="D14" s="85"/>
      <c r="E14" s="85"/>
    </row>
    <row r="15" spans="1:5" x14ac:dyDescent="0.25">
      <c r="A15" s="80" t="s">
        <v>22</v>
      </c>
      <c r="B15" s="80"/>
      <c r="C15" s="80"/>
      <c r="D15" s="80"/>
      <c r="E15" s="80"/>
    </row>
    <row r="16" spans="1:5" x14ac:dyDescent="0.25">
      <c r="A16" s="82" t="s">
        <v>16</v>
      </c>
      <c r="B16" s="85"/>
      <c r="C16" s="85"/>
      <c r="D16" s="85"/>
      <c r="E16" s="85"/>
    </row>
    <row r="17" spans="1:8" ht="29.25" customHeight="1" x14ac:dyDescent="0.25">
      <c r="A17" s="80" t="s">
        <v>17</v>
      </c>
      <c r="B17" s="80"/>
      <c r="C17" s="80"/>
      <c r="D17" s="80"/>
      <c r="E17" s="80"/>
    </row>
    <row r="18" spans="1:8" ht="63.75" customHeight="1" x14ac:dyDescent="0.25">
      <c r="A18" s="80" t="s">
        <v>27</v>
      </c>
      <c r="B18" s="80"/>
      <c r="C18" s="80"/>
      <c r="D18" s="80"/>
      <c r="E18" s="80"/>
    </row>
    <row r="19" spans="1:8" ht="29.25" customHeight="1" x14ac:dyDescent="0.25">
      <c r="A19" s="81" t="s">
        <v>28</v>
      </c>
      <c r="B19" s="81"/>
      <c r="C19" s="81"/>
      <c r="D19" s="81"/>
      <c r="E19" s="81"/>
    </row>
    <row r="20" spans="1:8" x14ac:dyDescent="0.25">
      <c r="A20" s="81"/>
      <c r="B20" s="81"/>
      <c r="C20" s="81"/>
      <c r="D20" s="81"/>
      <c r="E20" s="81"/>
      <c r="F20" s="2">
        <v>488.4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3" t="s">
        <v>46</v>
      </c>
      <c r="B22" s="9" t="s">
        <v>42</v>
      </c>
      <c r="C22" s="3" t="s">
        <v>4</v>
      </c>
      <c r="D22" s="3">
        <f>10.08-0.92</f>
        <v>9.16</v>
      </c>
      <c r="E22" s="8">
        <f>D22*F20*G20</f>
        <v>13421.232</v>
      </c>
    </row>
    <row r="23" spans="1:8" x14ac:dyDescent="0.25">
      <c r="A23" s="7" t="s">
        <v>43</v>
      </c>
      <c r="B23" s="9" t="s">
        <v>24</v>
      </c>
      <c r="C23" s="3" t="s">
        <v>4</v>
      </c>
      <c r="D23" s="3">
        <v>3.3</v>
      </c>
      <c r="E23" s="8">
        <f>D23*F20*G20</f>
        <v>4835.16</v>
      </c>
    </row>
    <row r="24" spans="1:8" ht="69" x14ac:dyDescent="0.25">
      <c r="A24" s="7" t="s">
        <v>54</v>
      </c>
      <c r="B24" s="9" t="s">
        <v>55</v>
      </c>
      <c r="C24" s="3" t="s">
        <v>4</v>
      </c>
      <c r="D24" s="3"/>
      <c r="E24" s="8">
        <f>777.44*3</f>
        <v>2332.3200000000002</v>
      </c>
    </row>
    <row r="25" spans="1:8" x14ac:dyDescent="0.25">
      <c r="A25" s="41" t="s">
        <v>30</v>
      </c>
      <c r="B25" s="42" t="s">
        <v>55</v>
      </c>
      <c r="C25" s="43" t="s">
        <v>44</v>
      </c>
      <c r="D25" s="43"/>
      <c r="E25" s="44">
        <f>512.12</f>
        <v>512.12</v>
      </c>
    </row>
    <row r="26" spans="1:8" ht="31.2" x14ac:dyDescent="0.3">
      <c r="A26" s="45" t="s">
        <v>60</v>
      </c>
      <c r="B26" s="42" t="s">
        <v>57</v>
      </c>
      <c r="C26" s="43" t="s">
        <v>59</v>
      </c>
      <c r="D26" s="47">
        <v>8</v>
      </c>
      <c r="E26" s="44">
        <f>D26*197.1</f>
        <v>1576.8</v>
      </c>
    </row>
    <row r="27" spans="1:8" ht="15.6" x14ac:dyDescent="0.3">
      <c r="A27" s="46" t="s">
        <v>56</v>
      </c>
      <c r="B27" s="42" t="s">
        <v>58</v>
      </c>
      <c r="C27" s="43" t="s">
        <v>59</v>
      </c>
      <c r="D27" s="30">
        <v>1</v>
      </c>
      <c r="E27" s="44">
        <f t="shared" ref="E27" si="0">D27*197.1</f>
        <v>197.1</v>
      </c>
    </row>
    <row r="28" spans="1:8" x14ac:dyDescent="0.25">
      <c r="A28" s="21" t="s">
        <v>40</v>
      </c>
      <c r="B28" s="22"/>
      <c r="C28" s="22"/>
      <c r="D28" s="22"/>
      <c r="E28" s="10">
        <f>SUM(E22:E27)</f>
        <v>22874.731999999996</v>
      </c>
    </row>
    <row r="29" spans="1:8" ht="30.75" customHeight="1" x14ac:dyDescent="0.25">
      <c r="A29" s="80" t="s">
        <v>61</v>
      </c>
      <c r="B29" s="80"/>
      <c r="C29" s="80"/>
      <c r="D29" s="80"/>
      <c r="E29" s="80"/>
    </row>
    <row r="30" spans="1:8" ht="30" customHeight="1" x14ac:dyDescent="0.25">
      <c r="A30" s="80" t="s">
        <v>21</v>
      </c>
      <c r="B30" s="80"/>
      <c r="C30" s="80"/>
      <c r="D30" s="80"/>
      <c r="E30" s="80"/>
    </row>
    <row r="31" spans="1:8" x14ac:dyDescent="0.25">
      <c r="A31" s="80" t="s">
        <v>20</v>
      </c>
      <c r="B31" s="80"/>
      <c r="C31" s="80"/>
      <c r="D31" s="80"/>
      <c r="E31" s="80"/>
      <c r="F31" s="11"/>
      <c r="G31" s="11"/>
      <c r="H31" s="12"/>
    </row>
    <row r="32" spans="1:8" ht="31.5" customHeight="1" x14ac:dyDescent="0.25">
      <c r="A32" s="80" t="s">
        <v>33</v>
      </c>
      <c r="B32" s="80"/>
      <c r="C32" s="80"/>
      <c r="D32" s="80"/>
      <c r="E32" s="80"/>
    </row>
    <row r="33" spans="1:5" x14ac:dyDescent="0.25">
      <c r="A33" s="80" t="s">
        <v>18</v>
      </c>
      <c r="B33" s="80"/>
      <c r="C33" s="80"/>
      <c r="D33" s="80"/>
      <c r="E33" s="80"/>
    </row>
    <row r="34" spans="1:5" x14ac:dyDescent="0.25">
      <c r="A34" s="34"/>
      <c r="B34" s="34"/>
      <c r="C34" s="34"/>
      <c r="D34" s="34"/>
      <c r="E34" s="34"/>
    </row>
    <row r="35" spans="1:5" x14ac:dyDescent="0.25">
      <c r="A35" s="88" t="s">
        <v>5</v>
      </c>
      <c r="B35" s="88"/>
      <c r="C35" s="88"/>
      <c r="D35" s="88"/>
      <c r="E35" s="88"/>
    </row>
    <row r="36" spans="1:5" x14ac:dyDescent="0.25">
      <c r="A36" s="80" t="s">
        <v>18</v>
      </c>
      <c r="B36" s="80"/>
      <c r="C36" s="80"/>
      <c r="D36" s="80"/>
      <c r="E36" s="80"/>
    </row>
    <row r="37" spans="1:5" x14ac:dyDescent="0.25">
      <c r="A37" s="89" t="s">
        <v>31</v>
      </c>
      <c r="B37" s="89"/>
      <c r="C37" s="89"/>
      <c r="D37" s="89"/>
      <c r="E37" s="5"/>
    </row>
    <row r="38" spans="1:5" x14ac:dyDescent="0.25">
      <c r="B38" s="86" t="s">
        <v>19</v>
      </c>
      <c r="C38" s="86"/>
      <c r="D38" s="86"/>
      <c r="E38" s="6" t="s">
        <v>6</v>
      </c>
    </row>
    <row r="39" spans="1:5" x14ac:dyDescent="0.25">
      <c r="A39" s="32"/>
      <c r="B39" s="32"/>
      <c r="C39" s="32"/>
      <c r="D39" s="32"/>
      <c r="E39" s="32"/>
    </row>
    <row r="40" spans="1:5" x14ac:dyDescent="0.25">
      <c r="A40" s="89" t="s">
        <v>32</v>
      </c>
      <c r="B40" s="89"/>
      <c r="C40" s="89"/>
      <c r="D40" s="89"/>
      <c r="E40" s="5"/>
    </row>
    <row r="41" spans="1:5" x14ac:dyDescent="0.25">
      <c r="B41" s="86" t="s">
        <v>19</v>
      </c>
      <c r="C41" s="86"/>
      <c r="D41" s="86"/>
      <c r="E41" s="6" t="s">
        <v>6</v>
      </c>
    </row>
    <row r="44" spans="1:5" x14ac:dyDescent="0.25">
      <c r="A44" s="18" t="s">
        <v>37</v>
      </c>
    </row>
    <row r="45" spans="1:5" x14ac:dyDescent="0.25">
      <c r="A45" s="11" t="s">
        <v>34</v>
      </c>
    </row>
    <row r="46" spans="1:5" x14ac:dyDescent="0.25">
      <c r="A46" s="2" t="s">
        <v>41</v>
      </c>
      <c r="B46" s="14">
        <f>'1кв'!B49</f>
        <v>38060.528000000006</v>
      </c>
      <c r="C46" s="16"/>
    </row>
    <row r="47" spans="1:5" ht="26.4" x14ac:dyDescent="0.25">
      <c r="A47" s="19" t="s">
        <v>62</v>
      </c>
      <c r="C47" s="16"/>
    </row>
    <row r="48" spans="1:5" x14ac:dyDescent="0.25">
      <c r="A48" s="2" t="s">
        <v>38</v>
      </c>
      <c r="B48" s="15">
        <v>22294</v>
      </c>
    </row>
    <row r="49" spans="1:3" ht="27.6" x14ac:dyDescent="0.25">
      <c r="A49" s="35" t="s">
        <v>39</v>
      </c>
      <c r="B49" s="15">
        <f>E28</f>
        <v>22874.731999999996</v>
      </c>
      <c r="C49" s="17"/>
    </row>
    <row r="50" spans="1:3" x14ac:dyDescent="0.25">
      <c r="A50" s="13" t="s">
        <v>35</v>
      </c>
      <c r="B50" s="20">
        <f>B46+B48-B49</f>
        <v>37479.796000000009</v>
      </c>
    </row>
    <row r="52" spans="1:3" x14ac:dyDescent="0.25">
      <c r="B52" s="17"/>
    </row>
  </sheetData>
  <mergeCells count="29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2" zoomScaleNormal="100" zoomScaleSheetLayoutView="100" workbookViewId="0">
      <selection activeCell="A28" sqref="A28:E28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.6640625" style="2" customWidth="1"/>
    <col min="9" max="16384" width="9.109375" style="2"/>
  </cols>
  <sheetData>
    <row r="1" spans="1:5" ht="15.6" x14ac:dyDescent="0.25">
      <c r="A1" s="75" t="s">
        <v>11</v>
      </c>
      <c r="B1" s="75"/>
      <c r="C1" s="75"/>
      <c r="D1" s="75"/>
      <c r="E1" s="75"/>
    </row>
    <row r="2" spans="1:5" ht="32.25" customHeight="1" x14ac:dyDescent="0.3">
      <c r="A2" s="76" t="s">
        <v>12</v>
      </c>
      <c r="B2" s="77"/>
      <c r="C2" s="77"/>
      <c r="D2" s="77"/>
      <c r="E2" s="77"/>
    </row>
    <row r="3" spans="1:5" x14ac:dyDescent="0.25">
      <c r="A3" s="78" t="s">
        <v>65</v>
      </c>
      <c r="B3" s="78"/>
      <c r="C3" s="78"/>
      <c r="D3" s="78"/>
      <c r="E3" s="78"/>
    </row>
    <row r="4" spans="1:5" s="1" customFormat="1" ht="28.2" x14ac:dyDescent="0.3">
      <c r="A4" s="48" t="s">
        <v>13</v>
      </c>
      <c r="B4" s="4"/>
      <c r="C4" s="4"/>
      <c r="D4" s="4"/>
      <c r="E4" s="49" t="s">
        <v>66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80" t="s">
        <v>0</v>
      </c>
      <c r="B6" s="80"/>
      <c r="C6" s="80"/>
      <c r="D6" s="80"/>
      <c r="E6" s="80"/>
    </row>
    <row r="7" spans="1:5" x14ac:dyDescent="0.25">
      <c r="A7" s="74" t="s">
        <v>29</v>
      </c>
      <c r="B7" s="74"/>
      <c r="C7" s="74"/>
      <c r="D7" s="74"/>
      <c r="E7" s="74"/>
    </row>
    <row r="8" spans="1:5" x14ac:dyDescent="0.25">
      <c r="A8" s="82" t="s">
        <v>1</v>
      </c>
      <c r="B8" s="82"/>
      <c r="C8" s="82"/>
      <c r="D8" s="82"/>
      <c r="E8" s="82"/>
    </row>
    <row r="9" spans="1:5" x14ac:dyDescent="0.25">
      <c r="A9" s="80" t="s">
        <v>25</v>
      </c>
      <c r="B9" s="80"/>
      <c r="C9" s="80"/>
      <c r="D9" s="80"/>
      <c r="E9" s="80"/>
    </row>
    <row r="10" spans="1:5" ht="30" customHeight="1" x14ac:dyDescent="0.25">
      <c r="A10" s="83" t="s">
        <v>14</v>
      </c>
      <c r="B10" s="84"/>
      <c r="C10" s="84"/>
      <c r="D10" s="84"/>
      <c r="E10" s="84"/>
    </row>
    <row r="11" spans="1:5" ht="27.75" customHeight="1" x14ac:dyDescent="0.25">
      <c r="A11" s="80" t="s">
        <v>26</v>
      </c>
      <c r="B11" s="80"/>
      <c r="C11" s="80"/>
      <c r="D11" s="80"/>
      <c r="E11" s="80"/>
    </row>
    <row r="12" spans="1:5" x14ac:dyDescent="0.25">
      <c r="A12" s="82" t="s">
        <v>15</v>
      </c>
      <c r="B12" s="85"/>
      <c r="C12" s="85"/>
      <c r="D12" s="85"/>
      <c r="E12" s="85"/>
    </row>
    <row r="13" spans="1:5" x14ac:dyDescent="0.25">
      <c r="A13" s="80" t="s">
        <v>23</v>
      </c>
      <c r="B13" s="80"/>
      <c r="C13" s="80"/>
      <c r="D13" s="80"/>
      <c r="E13" s="80"/>
    </row>
    <row r="14" spans="1:5" x14ac:dyDescent="0.25">
      <c r="A14" s="82" t="s">
        <v>2</v>
      </c>
      <c r="B14" s="85"/>
      <c r="C14" s="85"/>
      <c r="D14" s="85"/>
      <c r="E14" s="85"/>
    </row>
    <row r="15" spans="1:5" x14ac:dyDescent="0.25">
      <c r="A15" s="80" t="s">
        <v>22</v>
      </c>
      <c r="B15" s="80"/>
      <c r="C15" s="80"/>
      <c r="D15" s="80"/>
      <c r="E15" s="80"/>
    </row>
    <row r="16" spans="1:5" x14ac:dyDescent="0.25">
      <c r="A16" s="82" t="s">
        <v>16</v>
      </c>
      <c r="B16" s="85"/>
      <c r="C16" s="85"/>
      <c r="D16" s="85"/>
      <c r="E16" s="85"/>
    </row>
    <row r="17" spans="1:8" ht="29.25" customHeight="1" x14ac:dyDescent="0.25">
      <c r="A17" s="80" t="s">
        <v>17</v>
      </c>
      <c r="B17" s="80"/>
      <c r="C17" s="80"/>
      <c r="D17" s="80"/>
      <c r="E17" s="80"/>
    </row>
    <row r="18" spans="1:8" ht="63.75" customHeight="1" x14ac:dyDescent="0.25">
      <c r="A18" s="80" t="s">
        <v>27</v>
      </c>
      <c r="B18" s="80"/>
      <c r="C18" s="80"/>
      <c r="D18" s="80"/>
      <c r="E18" s="80"/>
    </row>
    <row r="19" spans="1:8" ht="29.25" customHeight="1" x14ac:dyDescent="0.25">
      <c r="A19" s="81" t="s">
        <v>28</v>
      </c>
      <c r="B19" s="81"/>
      <c r="C19" s="81"/>
      <c r="D19" s="81"/>
      <c r="E19" s="81"/>
    </row>
    <row r="20" spans="1:8" x14ac:dyDescent="0.25">
      <c r="A20" s="81"/>
      <c r="B20" s="81"/>
      <c r="C20" s="81"/>
      <c r="D20" s="81"/>
      <c r="E20" s="81"/>
      <c r="F20" s="2">
        <v>488.4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3" t="s">
        <v>46</v>
      </c>
      <c r="B22" s="9" t="s">
        <v>42</v>
      </c>
      <c r="C22" s="3" t="s">
        <v>4</v>
      </c>
      <c r="D22" s="3">
        <v>10.65</v>
      </c>
      <c r="E22" s="8">
        <f>D22*F20*G20</f>
        <v>15604.380000000001</v>
      </c>
    </row>
    <row r="23" spans="1:8" x14ac:dyDescent="0.25">
      <c r="A23" s="7" t="s">
        <v>43</v>
      </c>
      <c r="B23" s="9" t="s">
        <v>24</v>
      </c>
      <c r="C23" s="3" t="s">
        <v>4</v>
      </c>
      <c r="D23" s="3">
        <v>3.43</v>
      </c>
      <c r="E23" s="8">
        <f>D23*F20*G20</f>
        <v>5025.6360000000004</v>
      </c>
    </row>
    <row r="24" spans="1:8" ht="69" x14ac:dyDescent="0.25">
      <c r="A24" s="7" t="s">
        <v>54</v>
      </c>
      <c r="B24" s="9" t="s">
        <v>67</v>
      </c>
      <c r="C24" s="3" t="s">
        <v>4</v>
      </c>
      <c r="D24" s="3"/>
      <c r="E24" s="8">
        <f>777.44*3</f>
        <v>2332.3200000000002</v>
      </c>
    </row>
    <row r="25" spans="1:8" x14ac:dyDescent="0.25">
      <c r="A25" s="41" t="s">
        <v>30</v>
      </c>
      <c r="B25" s="42" t="s">
        <v>67</v>
      </c>
      <c r="C25" s="43" t="s">
        <v>44</v>
      </c>
      <c r="D25" s="43"/>
      <c r="E25" s="44">
        <v>63</v>
      </c>
    </row>
    <row r="26" spans="1:8" ht="15.6" x14ac:dyDescent="0.3">
      <c r="A26" s="50" t="s">
        <v>68</v>
      </c>
      <c r="B26" s="42" t="s">
        <v>69</v>
      </c>
      <c r="C26" s="43" t="s">
        <v>59</v>
      </c>
      <c r="D26" s="30">
        <v>1</v>
      </c>
      <c r="E26" s="44">
        <f>D26*206.95</f>
        <v>206.95</v>
      </c>
    </row>
    <row r="27" spans="1:8" x14ac:dyDescent="0.25">
      <c r="A27" s="21" t="s">
        <v>40</v>
      </c>
      <c r="B27" s="22"/>
      <c r="C27" s="22"/>
      <c r="D27" s="22"/>
      <c r="E27" s="10">
        <f>SUM(E22:E26)</f>
        <v>23232.286000000004</v>
      </c>
    </row>
    <row r="28" spans="1:8" ht="30.75" customHeight="1" x14ac:dyDescent="0.25">
      <c r="A28" s="80" t="s">
        <v>70</v>
      </c>
      <c r="B28" s="80"/>
      <c r="C28" s="80"/>
      <c r="D28" s="80"/>
      <c r="E28" s="80"/>
    </row>
    <row r="29" spans="1:8" ht="30" customHeight="1" x14ac:dyDescent="0.25">
      <c r="A29" s="80" t="s">
        <v>21</v>
      </c>
      <c r="B29" s="80"/>
      <c r="C29" s="80"/>
      <c r="D29" s="80"/>
      <c r="E29" s="80"/>
    </row>
    <row r="30" spans="1:8" x14ac:dyDescent="0.25">
      <c r="A30" s="80" t="s">
        <v>20</v>
      </c>
      <c r="B30" s="80"/>
      <c r="C30" s="80"/>
      <c r="D30" s="80"/>
      <c r="E30" s="80"/>
      <c r="F30" s="11"/>
      <c r="G30" s="11"/>
      <c r="H30" s="12"/>
    </row>
    <row r="31" spans="1:8" ht="31.5" customHeight="1" x14ac:dyDescent="0.25">
      <c r="A31" s="80" t="s">
        <v>33</v>
      </c>
      <c r="B31" s="80"/>
      <c r="C31" s="80"/>
      <c r="D31" s="80"/>
      <c r="E31" s="80"/>
    </row>
    <row r="32" spans="1:8" x14ac:dyDescent="0.25">
      <c r="A32" s="80" t="s">
        <v>18</v>
      </c>
      <c r="B32" s="80"/>
      <c r="C32" s="80"/>
      <c r="D32" s="80"/>
      <c r="E32" s="80"/>
    </row>
    <row r="33" spans="1:5" x14ac:dyDescent="0.25">
      <c r="A33" s="37"/>
      <c r="B33" s="37"/>
      <c r="C33" s="37"/>
      <c r="D33" s="37"/>
      <c r="E33" s="37"/>
    </row>
    <row r="34" spans="1:5" x14ac:dyDescent="0.25">
      <c r="A34" s="88" t="s">
        <v>5</v>
      </c>
      <c r="B34" s="88"/>
      <c r="C34" s="88"/>
      <c r="D34" s="88"/>
      <c r="E34" s="88"/>
    </row>
    <row r="35" spans="1:5" x14ac:dyDescent="0.25">
      <c r="A35" s="80" t="s">
        <v>18</v>
      </c>
      <c r="B35" s="80"/>
      <c r="C35" s="80"/>
      <c r="D35" s="80"/>
      <c r="E35" s="80"/>
    </row>
    <row r="36" spans="1:5" x14ac:dyDescent="0.25">
      <c r="A36" s="89" t="s">
        <v>31</v>
      </c>
      <c r="B36" s="89"/>
      <c r="C36" s="89"/>
      <c r="D36" s="89"/>
      <c r="E36" s="5"/>
    </row>
    <row r="37" spans="1:5" x14ac:dyDescent="0.25">
      <c r="B37" s="86" t="s">
        <v>19</v>
      </c>
      <c r="C37" s="86"/>
      <c r="D37" s="86"/>
      <c r="E37" s="6" t="s">
        <v>6</v>
      </c>
    </row>
    <row r="38" spans="1:5" x14ac:dyDescent="0.25">
      <c r="A38" s="39"/>
      <c r="B38" s="39"/>
      <c r="C38" s="39"/>
      <c r="D38" s="39"/>
      <c r="E38" s="39"/>
    </row>
    <row r="39" spans="1:5" x14ac:dyDescent="0.25">
      <c r="A39" s="89" t="s">
        <v>32</v>
      </c>
      <c r="B39" s="89"/>
      <c r="C39" s="89"/>
      <c r="D39" s="89"/>
      <c r="E39" s="5"/>
    </row>
    <row r="40" spans="1:5" x14ac:dyDescent="0.25">
      <c r="B40" s="86" t="s">
        <v>19</v>
      </c>
      <c r="C40" s="86"/>
      <c r="D40" s="86"/>
      <c r="E40" s="6" t="s">
        <v>6</v>
      </c>
    </row>
    <row r="43" spans="1:5" x14ac:dyDescent="0.25">
      <c r="A43" s="18" t="s">
        <v>37</v>
      </c>
    </row>
    <row r="44" spans="1:5" x14ac:dyDescent="0.25">
      <c r="A44" s="11" t="s">
        <v>34</v>
      </c>
    </row>
    <row r="45" spans="1:5" x14ac:dyDescent="0.25">
      <c r="A45" s="2" t="s">
        <v>41</v>
      </c>
      <c r="B45" s="14">
        <f>'2кв'!B50</f>
        <v>37479.796000000009</v>
      </c>
      <c r="C45" s="16"/>
    </row>
    <row r="46" spans="1:5" ht="26.4" x14ac:dyDescent="0.25">
      <c r="A46" s="19" t="s">
        <v>71</v>
      </c>
      <c r="C46" s="16"/>
    </row>
    <row r="47" spans="1:5" x14ac:dyDescent="0.25">
      <c r="A47" s="2" t="s">
        <v>38</v>
      </c>
      <c r="B47" s="15">
        <v>25732.79</v>
      </c>
    </row>
    <row r="48" spans="1:5" ht="27.6" x14ac:dyDescent="0.25">
      <c r="A48" s="38" t="s">
        <v>39</v>
      </c>
      <c r="B48" s="15">
        <f>E27</f>
        <v>23232.286000000004</v>
      </c>
      <c r="C48" s="17"/>
    </row>
    <row r="49" spans="1:2" x14ac:dyDescent="0.25">
      <c r="A49" s="13" t="s">
        <v>35</v>
      </c>
      <c r="B49" s="20">
        <f>B45+B47-B48</f>
        <v>39980.300000000003</v>
      </c>
    </row>
    <row r="51" spans="1:2" x14ac:dyDescent="0.25">
      <c r="B51" s="17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33" zoomScaleNormal="100" zoomScaleSheetLayoutView="100" workbookViewId="0">
      <selection activeCell="A28" sqref="A28:E28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.6640625" style="2" customWidth="1"/>
    <col min="9" max="16384" width="9.109375" style="2"/>
  </cols>
  <sheetData>
    <row r="1" spans="1:5" ht="15.6" x14ac:dyDescent="0.25">
      <c r="A1" s="75" t="s">
        <v>11</v>
      </c>
      <c r="B1" s="75"/>
      <c r="C1" s="75"/>
      <c r="D1" s="75"/>
      <c r="E1" s="75"/>
    </row>
    <row r="2" spans="1:5" ht="32.25" customHeight="1" x14ac:dyDescent="0.3">
      <c r="A2" s="76" t="s">
        <v>12</v>
      </c>
      <c r="B2" s="77"/>
      <c r="C2" s="77"/>
      <c r="D2" s="77"/>
      <c r="E2" s="77"/>
    </row>
    <row r="3" spans="1:5" x14ac:dyDescent="0.25">
      <c r="A3" s="78" t="s">
        <v>72</v>
      </c>
      <c r="B3" s="78"/>
      <c r="C3" s="78"/>
      <c r="D3" s="78"/>
      <c r="E3" s="78"/>
    </row>
    <row r="4" spans="1:5" s="1" customFormat="1" ht="15.6" x14ac:dyDescent="0.3">
      <c r="A4" s="25" t="s">
        <v>13</v>
      </c>
      <c r="B4" s="24"/>
      <c r="C4" s="24"/>
      <c r="D4" s="79" t="s">
        <v>73</v>
      </c>
      <c r="E4" s="79"/>
    </row>
    <row r="5" spans="1:5" x14ac:dyDescent="0.25">
      <c r="A5" s="54"/>
      <c r="B5" s="4"/>
      <c r="C5" s="4"/>
      <c r="D5" s="4"/>
      <c r="E5" s="4"/>
    </row>
    <row r="6" spans="1:5" x14ac:dyDescent="0.25">
      <c r="A6" s="80" t="s">
        <v>0</v>
      </c>
      <c r="B6" s="80"/>
      <c r="C6" s="80"/>
      <c r="D6" s="80"/>
      <c r="E6" s="80"/>
    </row>
    <row r="7" spans="1:5" x14ac:dyDescent="0.25">
      <c r="A7" s="74" t="s">
        <v>29</v>
      </c>
      <c r="B7" s="74"/>
      <c r="C7" s="74"/>
      <c r="D7" s="74"/>
      <c r="E7" s="74"/>
    </row>
    <row r="8" spans="1:5" x14ac:dyDescent="0.25">
      <c r="A8" s="82" t="s">
        <v>1</v>
      </c>
      <c r="B8" s="82"/>
      <c r="C8" s="82"/>
      <c r="D8" s="82"/>
      <c r="E8" s="82"/>
    </row>
    <row r="9" spans="1:5" x14ac:dyDescent="0.25">
      <c r="A9" s="80" t="s">
        <v>25</v>
      </c>
      <c r="B9" s="80"/>
      <c r="C9" s="80"/>
      <c r="D9" s="80"/>
      <c r="E9" s="80"/>
    </row>
    <row r="10" spans="1:5" ht="30" customHeight="1" x14ac:dyDescent="0.25">
      <c r="A10" s="83" t="s">
        <v>14</v>
      </c>
      <c r="B10" s="84"/>
      <c r="C10" s="84"/>
      <c r="D10" s="84"/>
      <c r="E10" s="84"/>
    </row>
    <row r="11" spans="1:5" ht="27.75" customHeight="1" x14ac:dyDescent="0.25">
      <c r="A11" s="80" t="s">
        <v>26</v>
      </c>
      <c r="B11" s="80"/>
      <c r="C11" s="80"/>
      <c r="D11" s="80"/>
      <c r="E11" s="80"/>
    </row>
    <row r="12" spans="1:5" x14ac:dyDescent="0.25">
      <c r="A12" s="82" t="s">
        <v>15</v>
      </c>
      <c r="B12" s="85"/>
      <c r="C12" s="85"/>
      <c r="D12" s="85"/>
      <c r="E12" s="85"/>
    </row>
    <row r="13" spans="1:5" x14ac:dyDescent="0.25">
      <c r="A13" s="80" t="s">
        <v>23</v>
      </c>
      <c r="B13" s="80"/>
      <c r="C13" s="80"/>
      <c r="D13" s="80"/>
      <c r="E13" s="80"/>
    </row>
    <row r="14" spans="1:5" x14ac:dyDescent="0.25">
      <c r="A14" s="82" t="s">
        <v>2</v>
      </c>
      <c r="B14" s="85"/>
      <c r="C14" s="85"/>
      <c r="D14" s="85"/>
      <c r="E14" s="85"/>
    </row>
    <row r="15" spans="1:5" x14ac:dyDescent="0.25">
      <c r="A15" s="80" t="s">
        <v>22</v>
      </c>
      <c r="B15" s="80"/>
      <c r="C15" s="80"/>
      <c r="D15" s="80"/>
      <c r="E15" s="80"/>
    </row>
    <row r="16" spans="1:5" x14ac:dyDescent="0.25">
      <c r="A16" s="82" t="s">
        <v>16</v>
      </c>
      <c r="B16" s="85"/>
      <c r="C16" s="85"/>
      <c r="D16" s="85"/>
      <c r="E16" s="85"/>
    </row>
    <row r="17" spans="1:8" ht="29.25" customHeight="1" x14ac:dyDescent="0.25">
      <c r="A17" s="80" t="s">
        <v>17</v>
      </c>
      <c r="B17" s="80"/>
      <c r="C17" s="80"/>
      <c r="D17" s="80"/>
      <c r="E17" s="80"/>
    </row>
    <row r="18" spans="1:8" ht="63.75" customHeight="1" x14ac:dyDescent="0.25">
      <c r="A18" s="80" t="s">
        <v>27</v>
      </c>
      <c r="B18" s="80"/>
      <c r="C18" s="80"/>
      <c r="D18" s="80"/>
      <c r="E18" s="80"/>
    </row>
    <row r="19" spans="1:8" ht="29.25" customHeight="1" x14ac:dyDescent="0.25">
      <c r="A19" s="81" t="s">
        <v>28</v>
      </c>
      <c r="B19" s="81"/>
      <c r="C19" s="81"/>
      <c r="D19" s="81"/>
      <c r="E19" s="81"/>
    </row>
    <row r="20" spans="1:8" x14ac:dyDescent="0.25">
      <c r="A20" s="81"/>
      <c r="B20" s="81"/>
      <c r="C20" s="81"/>
      <c r="D20" s="81"/>
      <c r="E20" s="81"/>
      <c r="F20" s="2">
        <v>488.4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3" t="s">
        <v>46</v>
      </c>
      <c r="B22" s="9" t="s">
        <v>42</v>
      </c>
      <c r="C22" s="3" t="s">
        <v>4</v>
      </c>
      <c r="D22" s="3">
        <v>10.65</v>
      </c>
      <c r="E22" s="8">
        <f>D22*F20*G20</f>
        <v>15604.380000000001</v>
      </c>
    </row>
    <row r="23" spans="1:8" x14ac:dyDescent="0.25">
      <c r="A23" s="7" t="s">
        <v>43</v>
      </c>
      <c r="B23" s="9" t="s">
        <v>24</v>
      </c>
      <c r="C23" s="3" t="s">
        <v>4</v>
      </c>
      <c r="D23" s="3">
        <v>3.43</v>
      </c>
      <c r="E23" s="8">
        <f>D23*F20*G20</f>
        <v>5025.6360000000004</v>
      </c>
    </row>
    <row r="24" spans="1:8" ht="69" x14ac:dyDescent="0.25">
      <c r="A24" s="7" t="s">
        <v>54</v>
      </c>
      <c r="B24" s="9" t="s">
        <v>74</v>
      </c>
      <c r="C24" s="3" t="s">
        <v>4</v>
      </c>
      <c r="D24" s="3"/>
      <c r="E24" s="8">
        <f>777.44*3</f>
        <v>2332.3200000000002</v>
      </c>
    </row>
    <row r="25" spans="1:8" x14ac:dyDescent="0.25">
      <c r="A25" s="41" t="s">
        <v>30</v>
      </c>
      <c r="B25" s="42" t="s">
        <v>74</v>
      </c>
      <c r="C25" s="43" t="s">
        <v>44</v>
      </c>
      <c r="D25" s="43"/>
      <c r="E25" s="44">
        <v>996.49</v>
      </c>
    </row>
    <row r="26" spans="1:8" ht="15.6" x14ac:dyDescent="0.3">
      <c r="A26" s="50" t="s">
        <v>75</v>
      </c>
      <c r="B26" s="42" t="s">
        <v>76</v>
      </c>
      <c r="C26" s="43" t="s">
        <v>59</v>
      </c>
      <c r="D26" s="30">
        <v>1.5</v>
      </c>
      <c r="E26" s="44">
        <f>D26*206.95</f>
        <v>310.42499999999995</v>
      </c>
    </row>
    <row r="27" spans="1:8" x14ac:dyDescent="0.25">
      <c r="A27" s="21" t="s">
        <v>40</v>
      </c>
      <c r="B27" s="22"/>
      <c r="C27" s="22"/>
      <c r="D27" s="22"/>
      <c r="E27" s="10">
        <f>SUM(E22:E26)</f>
        <v>24269.251000000004</v>
      </c>
    </row>
    <row r="28" spans="1:8" ht="30.75" customHeight="1" x14ac:dyDescent="0.25">
      <c r="A28" s="87" t="s">
        <v>77</v>
      </c>
      <c r="B28" s="87"/>
      <c r="C28" s="87"/>
      <c r="D28" s="87"/>
      <c r="E28" s="87"/>
    </row>
    <row r="29" spans="1:8" ht="30" customHeight="1" x14ac:dyDescent="0.25">
      <c r="A29" s="80" t="s">
        <v>21</v>
      </c>
      <c r="B29" s="80"/>
      <c r="C29" s="80"/>
      <c r="D29" s="80"/>
      <c r="E29" s="80"/>
    </row>
    <row r="30" spans="1:8" x14ac:dyDescent="0.25">
      <c r="A30" s="80" t="s">
        <v>20</v>
      </c>
      <c r="B30" s="80"/>
      <c r="C30" s="80"/>
      <c r="D30" s="80"/>
      <c r="E30" s="80"/>
      <c r="F30" s="11"/>
      <c r="G30" s="11"/>
      <c r="H30" s="12"/>
    </row>
    <row r="31" spans="1:8" ht="31.5" customHeight="1" x14ac:dyDescent="0.25">
      <c r="A31" s="80" t="s">
        <v>33</v>
      </c>
      <c r="B31" s="80"/>
      <c r="C31" s="80"/>
      <c r="D31" s="80"/>
      <c r="E31" s="80"/>
    </row>
    <row r="32" spans="1:8" x14ac:dyDescent="0.25">
      <c r="A32" s="80" t="s">
        <v>18</v>
      </c>
      <c r="B32" s="80"/>
      <c r="C32" s="80"/>
      <c r="D32" s="80"/>
      <c r="E32" s="80"/>
    </row>
    <row r="33" spans="1:5" x14ac:dyDescent="0.25">
      <c r="A33" s="51"/>
      <c r="B33" s="51"/>
      <c r="C33" s="51"/>
      <c r="D33" s="51"/>
      <c r="E33" s="51"/>
    </row>
    <row r="34" spans="1:5" x14ac:dyDescent="0.25">
      <c r="A34" s="88" t="s">
        <v>5</v>
      </c>
      <c r="B34" s="88"/>
      <c r="C34" s="88"/>
      <c r="D34" s="88"/>
      <c r="E34" s="88"/>
    </row>
    <row r="35" spans="1:5" x14ac:dyDescent="0.25">
      <c r="A35" s="80" t="s">
        <v>18</v>
      </c>
      <c r="B35" s="80"/>
      <c r="C35" s="80"/>
      <c r="D35" s="80"/>
      <c r="E35" s="80"/>
    </row>
    <row r="36" spans="1:5" x14ac:dyDescent="0.25">
      <c r="A36" s="89" t="s">
        <v>31</v>
      </c>
      <c r="B36" s="89"/>
      <c r="C36" s="89"/>
      <c r="D36" s="89"/>
      <c r="E36" s="5"/>
    </row>
    <row r="37" spans="1:5" x14ac:dyDescent="0.25">
      <c r="B37" s="86" t="s">
        <v>19</v>
      </c>
      <c r="C37" s="86"/>
      <c r="D37" s="86"/>
      <c r="E37" s="6" t="s">
        <v>6</v>
      </c>
    </row>
    <row r="38" spans="1:5" x14ac:dyDescent="0.25">
      <c r="A38" s="53"/>
      <c r="B38" s="53"/>
      <c r="C38" s="53"/>
      <c r="D38" s="53"/>
      <c r="E38" s="53"/>
    </row>
    <row r="39" spans="1:5" x14ac:dyDescent="0.25">
      <c r="A39" s="89" t="s">
        <v>32</v>
      </c>
      <c r="B39" s="89"/>
      <c r="C39" s="89"/>
      <c r="D39" s="89"/>
      <c r="E39" s="5"/>
    </row>
    <row r="40" spans="1:5" x14ac:dyDescent="0.25">
      <c r="B40" s="86" t="s">
        <v>19</v>
      </c>
      <c r="C40" s="86"/>
      <c r="D40" s="86"/>
      <c r="E40" s="6" t="s">
        <v>6</v>
      </c>
    </row>
    <row r="43" spans="1:5" x14ac:dyDescent="0.25">
      <c r="A43" s="18" t="s">
        <v>37</v>
      </c>
    </row>
    <row r="44" spans="1:5" x14ac:dyDescent="0.25">
      <c r="A44" s="11" t="s">
        <v>34</v>
      </c>
    </row>
    <row r="45" spans="1:5" x14ac:dyDescent="0.25">
      <c r="A45" s="2" t="s">
        <v>41</v>
      </c>
      <c r="B45" s="14">
        <f>'3кв'!B49</f>
        <v>39980.300000000003</v>
      </c>
      <c r="C45" s="16"/>
    </row>
    <row r="46" spans="1:5" ht="26.4" x14ac:dyDescent="0.25">
      <c r="A46" s="19" t="s">
        <v>71</v>
      </c>
      <c r="C46" s="16"/>
    </row>
    <row r="47" spans="1:5" x14ac:dyDescent="0.25">
      <c r="A47" s="2" t="s">
        <v>38</v>
      </c>
      <c r="B47" s="15">
        <v>23731.48</v>
      </c>
    </row>
    <row r="48" spans="1:5" ht="27.6" x14ac:dyDescent="0.25">
      <c r="A48" s="52" t="s">
        <v>39</v>
      </c>
      <c r="B48" s="15">
        <f>E27</f>
        <v>24269.251000000004</v>
      </c>
      <c r="C48" s="17"/>
    </row>
    <row r="49" spans="1:2" x14ac:dyDescent="0.25">
      <c r="A49" s="13" t="s">
        <v>35</v>
      </c>
      <c r="B49" s="20">
        <f>B45+B47-B48</f>
        <v>39442.528999999995</v>
      </c>
    </row>
    <row r="51" spans="1:2" x14ac:dyDescent="0.25">
      <c r="B51" s="17"/>
    </row>
  </sheetData>
  <mergeCells count="30">
    <mergeCell ref="A1:E1"/>
    <mergeCell ref="A2:E2"/>
    <mergeCell ref="A3:E3"/>
    <mergeCell ref="A6:E6"/>
    <mergeCell ref="A7:E7"/>
    <mergeCell ref="A32:E32"/>
    <mergeCell ref="A34:E34"/>
    <mergeCell ref="A15:E15"/>
    <mergeCell ref="A16:E16"/>
    <mergeCell ref="A17:E17"/>
    <mergeCell ref="A18:E18"/>
    <mergeCell ref="A19:E19"/>
    <mergeCell ref="A20:E20"/>
    <mergeCell ref="D4:E4"/>
    <mergeCell ref="A28:E28"/>
    <mergeCell ref="A29:E29"/>
    <mergeCell ref="A30:E30"/>
    <mergeCell ref="A31:E31"/>
    <mergeCell ref="A9:E9"/>
    <mergeCell ref="A10:E10"/>
    <mergeCell ref="A11:E11"/>
    <mergeCell ref="A12:E12"/>
    <mergeCell ref="A13:E13"/>
    <mergeCell ref="A14:E14"/>
    <mergeCell ref="A8:E8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topLeftCell="A19" zoomScaleNormal="100" zoomScaleSheetLayoutView="100" workbookViewId="0">
      <selection activeCell="A27" sqref="A27:C32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90" t="s">
        <v>78</v>
      </c>
      <c r="B1" s="90"/>
      <c r="C1" s="90"/>
      <c r="D1" s="55"/>
    </row>
    <row r="2" spans="1:5" ht="15.6" x14ac:dyDescent="0.3">
      <c r="A2" s="91" t="s">
        <v>79</v>
      </c>
      <c r="B2" s="91"/>
      <c r="C2" s="91"/>
      <c r="D2" s="1"/>
    </row>
    <row r="3" spans="1:5" ht="15.6" x14ac:dyDescent="0.3">
      <c r="A3" s="91" t="s">
        <v>80</v>
      </c>
      <c r="B3" s="91"/>
      <c r="C3" s="91"/>
      <c r="D3" s="1"/>
    </row>
    <row r="4" spans="1:5" ht="15.6" x14ac:dyDescent="0.3">
      <c r="A4" s="90" t="s">
        <v>93</v>
      </c>
      <c r="B4" s="90"/>
      <c r="C4" s="90"/>
      <c r="D4" s="55"/>
    </row>
    <row r="5" spans="1:5" ht="15.6" x14ac:dyDescent="0.3">
      <c r="A5" s="92"/>
      <c r="B5" s="92"/>
      <c r="C5" s="92"/>
      <c r="D5" s="1"/>
    </row>
    <row r="6" spans="1:5" ht="15.6" x14ac:dyDescent="0.3">
      <c r="A6" s="1"/>
      <c r="B6" s="56" t="s">
        <v>81</v>
      </c>
      <c r="C6" s="57">
        <f>'1кв'!B45</f>
        <v>62638.87</v>
      </c>
      <c r="D6" s="58"/>
    </row>
    <row r="7" spans="1:5" ht="15.6" x14ac:dyDescent="0.3">
      <c r="A7" s="1"/>
      <c r="B7" s="56" t="s">
        <v>94</v>
      </c>
      <c r="C7" s="57"/>
      <c r="D7" s="58"/>
    </row>
    <row r="8" spans="1:5" ht="15.6" x14ac:dyDescent="0.3">
      <c r="A8" s="59" t="s">
        <v>82</v>
      </c>
      <c r="B8" s="56" t="s">
        <v>83</v>
      </c>
      <c r="C8" s="60">
        <f>'1кв'!B47+'2кв'!B48+'3кв'!B47+'4кв'!B47</f>
        <v>94677.31</v>
      </c>
      <c r="D8" s="61"/>
    </row>
    <row r="9" spans="1:5" ht="15.6" x14ac:dyDescent="0.3">
      <c r="A9" s="24"/>
      <c r="B9" s="56" t="s">
        <v>84</v>
      </c>
      <c r="C9" s="62">
        <f>SUM(C8:C8)</f>
        <v>94677.31</v>
      </c>
      <c r="D9" s="58"/>
    </row>
    <row r="10" spans="1:5" ht="15.6" x14ac:dyDescent="0.3">
      <c r="A10" s="1"/>
      <c r="B10" s="93"/>
      <c r="C10" s="93"/>
      <c r="D10" s="63"/>
    </row>
    <row r="11" spans="1:5" ht="15.6" x14ac:dyDescent="0.3">
      <c r="A11" s="1" t="s">
        <v>85</v>
      </c>
      <c r="B11" s="23" t="s">
        <v>46</v>
      </c>
      <c r="C11" s="64">
        <f>'1кв'!E22+'2кв'!E22+'3кв'!E22+'4кв'!E22</f>
        <v>58051.224000000002</v>
      </c>
      <c r="D11" s="63"/>
    </row>
    <row r="12" spans="1:5" ht="15.6" x14ac:dyDescent="0.3">
      <c r="A12" s="1"/>
      <c r="B12" s="7" t="s">
        <v>43</v>
      </c>
      <c r="C12" s="64">
        <f>'1кв'!E23+'2кв'!E23+'3кв'!E23+'4кв'!E23</f>
        <v>19721.592000000001</v>
      </c>
      <c r="D12" s="63"/>
      <c r="E12" s="65"/>
    </row>
    <row r="13" spans="1:5" ht="27.6" x14ac:dyDescent="0.3">
      <c r="B13" s="7" t="s">
        <v>49</v>
      </c>
      <c r="C13" s="64">
        <f>'1кв'!E24+'2кв'!E24+'3кв'!E24+'4кв'!E24</f>
        <v>7170.24</v>
      </c>
      <c r="D13" s="63"/>
    </row>
    <row r="14" spans="1:5" ht="15.6" x14ac:dyDescent="0.3">
      <c r="A14" s="1"/>
      <c r="B14" s="66" t="s">
        <v>30</v>
      </c>
      <c r="C14" s="64">
        <f>'1кв'!E25+'2кв'!E25+'3кв'!E25+'4кв'!E25</f>
        <v>1571.6100000000001</v>
      </c>
      <c r="D14" s="63"/>
    </row>
    <row r="15" spans="1:5" ht="15.6" x14ac:dyDescent="0.3">
      <c r="A15" s="1"/>
      <c r="B15" s="67" t="s">
        <v>95</v>
      </c>
      <c r="C15" s="68">
        <f>9*197.1+2.5*206.95</f>
        <v>2291.2749999999996</v>
      </c>
      <c r="D15" s="63"/>
    </row>
    <row r="16" spans="1:5" ht="15.6" x14ac:dyDescent="0.3">
      <c r="A16" s="1"/>
      <c r="B16" s="69" t="s">
        <v>86</v>
      </c>
      <c r="C16" s="68">
        <f>SUM(C17:C18)</f>
        <v>29067.71</v>
      </c>
      <c r="D16" s="63"/>
    </row>
    <row r="17" spans="1:5" ht="15.6" x14ac:dyDescent="0.3">
      <c r="A17" s="1"/>
      <c r="B17" s="26" t="s">
        <v>51</v>
      </c>
      <c r="C17" s="68">
        <f>'1кв'!E26</f>
        <v>29067.71</v>
      </c>
      <c r="D17" s="63"/>
    </row>
    <row r="18" spans="1:5" ht="15.6" x14ac:dyDescent="0.3">
      <c r="A18" s="1"/>
      <c r="B18" s="70"/>
      <c r="C18" s="68"/>
      <c r="D18" s="63"/>
    </row>
    <row r="19" spans="1:5" ht="15.6" x14ac:dyDescent="0.3">
      <c r="A19" s="1"/>
      <c r="B19" s="71" t="s">
        <v>87</v>
      </c>
      <c r="C19" s="72">
        <f>SUM(C11:C16)</f>
        <v>117873.65100000001</v>
      </c>
      <c r="D19" s="63"/>
      <c r="E19" s="65"/>
    </row>
    <row r="20" spans="1:5" ht="15.6" x14ac:dyDescent="0.3">
      <c r="A20" s="1"/>
      <c r="B20" s="73" t="s">
        <v>88</v>
      </c>
      <c r="C20" s="72">
        <f>C6+C9-C19</f>
        <v>39442.52899999998</v>
      </c>
      <c r="D20" s="63"/>
    </row>
    <row r="21" spans="1:5" ht="15.6" x14ac:dyDescent="0.3">
      <c r="A21" s="1"/>
      <c r="B21" s="59"/>
      <c r="C21" s="59"/>
      <c r="D21" s="63"/>
    </row>
    <row r="22" spans="1:5" ht="15.6" x14ac:dyDescent="0.3">
      <c r="A22" s="1"/>
      <c r="B22" s="59"/>
      <c r="C22" s="59"/>
      <c r="D22" s="63"/>
    </row>
    <row r="23" spans="1:5" ht="15.6" x14ac:dyDescent="0.3">
      <c r="A23" s="1"/>
      <c r="B23" s="59"/>
      <c r="C23" s="59"/>
      <c r="D23" s="63"/>
    </row>
    <row r="24" spans="1:5" ht="15.6" x14ac:dyDescent="0.3">
      <c r="A24" s="59" t="s">
        <v>89</v>
      </c>
      <c r="C24" s="59"/>
      <c r="D24" s="63"/>
    </row>
    <row r="25" spans="1:5" ht="15.6" x14ac:dyDescent="0.3">
      <c r="A25" s="1"/>
      <c r="B25" s="59"/>
      <c r="C25" s="59"/>
      <c r="D25" s="63"/>
    </row>
    <row r="26" spans="1:5" ht="15.6" x14ac:dyDescent="0.3">
      <c r="A26" s="1"/>
      <c r="B26" s="59"/>
      <c r="C26" s="59"/>
      <c r="D26" s="63"/>
    </row>
    <row r="27" spans="1:5" ht="15.6" x14ac:dyDescent="0.3">
      <c r="A27" s="1" t="s">
        <v>90</v>
      </c>
      <c r="B27" s="59" t="s">
        <v>91</v>
      </c>
      <c r="C27" s="59"/>
      <c r="D27" s="63"/>
    </row>
    <row r="28" spans="1:5" ht="15.6" x14ac:dyDescent="0.3">
      <c r="A28" s="1"/>
      <c r="B28" s="59" t="s">
        <v>96</v>
      </c>
      <c r="C28" s="59"/>
      <c r="D28" s="63"/>
    </row>
    <row r="29" spans="1:5" ht="15.6" x14ac:dyDescent="0.3">
      <c r="A29" s="1"/>
      <c r="B29" s="59" t="s">
        <v>92</v>
      </c>
      <c r="C29" s="59"/>
      <c r="D29" s="63"/>
    </row>
    <row r="30" spans="1:5" ht="15.6" x14ac:dyDescent="0.3">
      <c r="A30" s="1"/>
      <c r="B30" s="59"/>
      <c r="C30" s="59"/>
      <c r="D30" s="63"/>
    </row>
    <row r="31" spans="1:5" ht="15.6" x14ac:dyDescent="0.3">
      <c r="A31" s="94" t="s">
        <v>97</v>
      </c>
      <c r="B31" s="94"/>
      <c r="C31" s="94"/>
      <c r="D31" s="63"/>
    </row>
    <row r="32" spans="1:5" ht="15.6" x14ac:dyDescent="0.3">
      <c r="A32" s="1"/>
      <c r="B32" s="59"/>
      <c r="C32" s="59"/>
      <c r="D32" s="63"/>
    </row>
    <row r="33" spans="1:4" ht="15.6" x14ac:dyDescent="0.3">
      <c r="A33" s="1"/>
      <c r="B33" s="59"/>
      <c r="C33" s="59"/>
      <c r="D33" s="63"/>
    </row>
    <row r="34" spans="1:4" ht="15.6" x14ac:dyDescent="0.3">
      <c r="A34" s="1"/>
      <c r="B34" s="59"/>
      <c r="C34" s="59"/>
      <c r="D34" s="63"/>
    </row>
    <row r="35" spans="1:4" ht="15.6" x14ac:dyDescent="0.3">
      <c r="A35" s="1"/>
      <c r="B35" s="59"/>
      <c r="C35" s="59"/>
      <c r="D35" s="63"/>
    </row>
    <row r="36" spans="1:4" ht="15.6" x14ac:dyDescent="0.3">
      <c r="A36" s="1"/>
      <c r="B36" s="59"/>
      <c r="C36" s="59"/>
      <c r="D36" s="63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2021-03-15T08:32:25Z</dcterms:modified>
</cp:coreProperties>
</file>