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6" i="17" l="1"/>
  <c r="C13" i="17"/>
  <c r="C14" i="17"/>
  <c r="C15" i="17"/>
  <c r="C12" i="17"/>
  <c r="C8" i="17"/>
  <c r="C6" i="17"/>
  <c r="C17" i="17"/>
  <c r="C9" i="17"/>
  <c r="C10" i="17" s="1"/>
  <c r="B45" i="16"/>
  <c r="E27" i="16"/>
  <c r="E26" i="16"/>
  <c r="E24" i="16"/>
  <c r="E23" i="16"/>
  <c r="E22" i="16"/>
  <c r="E26" i="15"/>
  <c r="E25" i="15"/>
  <c r="E24" i="15"/>
  <c r="E23" i="15"/>
  <c r="E27" i="15" s="1"/>
  <c r="E22" i="15"/>
  <c r="C19" i="17" l="1"/>
  <c r="C20" i="17" s="1"/>
  <c r="B49" i="16"/>
  <c r="B50" i="16" s="1"/>
  <c r="B49" i="15"/>
  <c r="E24" i="14"/>
  <c r="E23" i="14"/>
  <c r="D22" i="14"/>
  <c r="E22" i="14" s="1"/>
  <c r="E27" i="14" s="1"/>
  <c r="B49" i="14" l="1"/>
  <c r="E26" i="13"/>
  <c r="D22" i="13" l="1"/>
  <c r="E23" i="13" l="1"/>
  <c r="E22" i="13"/>
  <c r="E27" i="13" l="1"/>
  <c r="B49" i="13" s="1"/>
  <c r="B50" i="13" s="1"/>
  <c r="B45" i="14" s="1"/>
  <c r="B50" i="14" s="1"/>
  <c r="B45" i="15" s="1"/>
  <c r="B50" i="15" s="1"/>
</calcChain>
</file>

<file path=xl/sharedStrings.xml><?xml version="1.0" encoding="utf-8"?>
<sst xmlns="http://schemas.openxmlformats.org/spreadsheetml/2006/main" count="266" uniqueCount="98">
  <si>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</si>
  <si>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</si>
  <si>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</si>
  <si>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</si>
  <si>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</si>
  <si>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</si>
  <si>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</si>
  <si>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</si>
  <si>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</si>
  <si>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</si>
  <si>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</si>
  <si>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</si>
  <si>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</si>
  <si>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</si>
  <si>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</si>
  <si>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</si>
  <si>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</si>
  <si>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</si>
  <si>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</si>
  <si>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</si>
  <si>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</si>
  <si>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</si>
  <si>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</si>
  <si>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</si>
  <si>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</si>
  <si>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</si>
  <si>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Гребенник Валентина Николаевна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</si>
  <si>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46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</si>
  <si>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</si>
  <si>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</si>
  <si>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</si>
  <si>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</si>
  <si>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</si>
  <si>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</si>
  <si>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</si>
  <si>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</si>
  <si>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</si>
  <si>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</si>
  <si>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влице председателя совета дома Гребенник В.Н.</t>
    </r>
  </si>
  <si>
    <t>в т.ч. Оплачено рем.и содерж.</t>
  </si>
  <si>
    <t>Общая площадь квартир - 594,9м2</t>
  </si>
  <si>
    <t xml:space="preserve">Общехозяйственные расходы </t>
  </si>
  <si>
    <t xml:space="preserve">определена приложением № 9 к договору </t>
  </si>
  <si>
    <t>Остаток на начало  квартала</t>
  </si>
  <si>
    <t>Услуги по содержанию многоквартирного дома</t>
  </si>
  <si>
    <t>интернет Ростелеком</t>
  </si>
  <si>
    <t>за 1 квартал 2020 года</t>
  </si>
  <si>
    <t>"31" 03  2020 г.</t>
  </si>
  <si>
    <t>Обработка подъездов хлорсодержащими растворами  опрыскивание 1 раз в неделю</t>
  </si>
  <si>
    <t>с 26.03 по 31.03</t>
  </si>
  <si>
    <t>Опиловка деревьев</t>
  </si>
  <si>
    <t>февраль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</si>
  <si>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г. по "31"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восемь тысяч сто восемьдесят четыре рубля 34 копейки</t>
    </r>
  </si>
  <si>
    <t>Предъявлено населению 28004,67</t>
  </si>
  <si>
    <t>Расходы по содержанию и тек. ремонту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</si>
  <si>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</si>
  <si>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</si>
  <si>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</si>
  <si>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</si>
  <si>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четыре тысячи восемьсот пять рублей 96 копеек</t>
    </r>
  </si>
  <si>
    <t>Предъявлено населению 27948,42</t>
  </si>
  <si>
    <t>за 3 квартал 2020 года</t>
  </si>
  <si>
    <t>"30" 09 2020 г.</t>
  </si>
  <si>
    <t>3 квартал</t>
  </si>
  <si>
    <t>Предъявлено населению 28858,62</t>
  </si>
  <si>
    <t>почистка вентканалов</t>
  </si>
  <si>
    <t>сентябрь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</si>
  <si>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</si>
  <si>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семь тысяч восемьсот сорок два рубля 86 копеек</t>
    </r>
  </si>
  <si>
    <t>за 4 квартал 2020 года</t>
  </si>
  <si>
    <t>"31" 12 2020 г.</t>
  </si>
  <si>
    <t>Монтаж аншлагов на подъезды</t>
  </si>
  <si>
    <t>октябрь</t>
  </si>
  <si>
    <t>4 квартал</t>
  </si>
  <si>
    <t xml:space="preserve">           2. Всего за период с "01" 10 2020 г. по "31" 12 2020 г. выполнено работ (оказано услуг) на общую сумму двадцать пять тысяч девятьсот двадцать три рубля 11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</si>
  <si>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</si>
  <si>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</si>
  <si>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</si>
  <si>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</si>
  <si>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</si>
  <si>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</si>
  <si>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</si>
  <si>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</si>
  <si>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</si>
  <si>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</si>
  <si>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</si>
  <si>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</si>
  <si>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</si>
  <si>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</si>
  <si>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</si>
  <si>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</si>
  <si>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</si>
  <si>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</si>
  <si>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ул.Комсомольская,7</t>
  </si>
  <si>
    <t>Начислено всего 113670,33</t>
  </si>
  <si>
    <t>Непредвиденные работы 31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</si>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</sst>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39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17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4" fillId="2" borderId="1" xfId="1" applyNumberFormat="1" applyFont="1" applyFill="1" applyBorder="1" applyAlignment="1">
      <alignment horizontal="right" vertical="center" wrapText="1"/>
    </xf>
    <xf numFmtId="0" fontId="15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Normal="100" zoomScaleSheetLayoutView="100" workbookViewId="0">
      <selection activeCell="C49" sqref="C4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6" t="s">
        <v>11</v>
      </c>
      <c r="B1" s="76"/>
      <c r="C1" s="76"/>
      <c r="D1" s="76"/>
      <c r="E1" s="76"/>
    </row>
    <row r="2" spans="1:5" ht="31.5" customHeight="1" x14ac:dyDescent="0.3">
      <c r="A2" s="77" t="s">
        <v>12</v>
      </c>
      <c r="B2" s="78"/>
      <c r="C2" s="78"/>
      <c r="D2" s="78"/>
      <c r="E2" s="78"/>
    </row>
    <row r="3" spans="1:5" x14ac:dyDescent="0.25">
      <c r="A3" s="79" t="s">
        <v>46</v>
      </c>
      <c r="B3" s="79"/>
      <c r="C3" s="79"/>
      <c r="D3" s="79"/>
      <c r="E3" s="79"/>
    </row>
    <row r="4" spans="1:5" s="1" customFormat="1" ht="15.6" x14ac:dyDescent="0.3">
      <c r="A4" s="30" t="s">
        <v>13</v>
      </c>
      <c r="B4" s="29"/>
      <c r="C4" s="29"/>
      <c r="D4" s="80" t="s">
        <v>47</v>
      </c>
      <c r="E4" s="80"/>
    </row>
    <row r="5" spans="1:5" x14ac:dyDescent="0.25">
      <c r="A5" s="33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5" t="s">
        <v>25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7" t="s">
        <v>26</v>
      </c>
      <c r="B9" s="67"/>
      <c r="C9" s="67"/>
      <c r="D9" s="67"/>
      <c r="E9" s="67"/>
    </row>
    <row r="10" spans="1:5" ht="24.6" customHeight="1" x14ac:dyDescent="0.25">
      <c r="A10" s="72" t="s">
        <v>14</v>
      </c>
      <c r="B10" s="73"/>
      <c r="C10" s="73"/>
      <c r="D10" s="73"/>
      <c r="E10" s="73"/>
    </row>
    <row r="11" spans="1:5" ht="27.75" customHeight="1" x14ac:dyDescent="0.25">
      <c r="A11" s="67" t="s">
        <v>27</v>
      </c>
      <c r="B11" s="67"/>
      <c r="C11" s="67"/>
      <c r="D11" s="67"/>
      <c r="E11" s="67"/>
    </row>
    <row r="12" spans="1:5" ht="17.2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7" t="s">
        <v>23</v>
      </c>
      <c r="B13" s="67"/>
      <c r="C13" s="67"/>
      <c r="D13" s="67"/>
      <c r="E13" s="67"/>
    </row>
    <row r="14" spans="1:5" ht="13.5" customHeight="1" x14ac:dyDescent="0.25">
      <c r="A14" s="71" t="s">
        <v>2</v>
      </c>
      <c r="B14" s="74"/>
      <c r="C14" s="74"/>
      <c r="D14" s="74"/>
      <c r="E14" s="74"/>
    </row>
    <row r="15" spans="1:5" ht="16.5" customHeight="1" x14ac:dyDescent="0.25">
      <c r="A15" s="67" t="s">
        <v>22</v>
      </c>
      <c r="B15" s="67"/>
      <c r="C15" s="67"/>
      <c r="D15" s="67"/>
      <c r="E15" s="67"/>
    </row>
    <row r="16" spans="1:5" ht="13.5" customHeight="1" x14ac:dyDescent="0.25">
      <c r="A16" s="71" t="s">
        <v>16</v>
      </c>
      <c r="B16" s="74"/>
      <c r="C16" s="74"/>
      <c r="D16" s="74"/>
      <c r="E16" s="74"/>
    </row>
    <row r="17" spans="1:7" ht="33.75" customHeight="1" x14ac:dyDescent="0.25">
      <c r="A17" s="67" t="s">
        <v>17</v>
      </c>
      <c r="B17" s="67"/>
      <c r="C17" s="67"/>
      <c r="D17" s="67"/>
      <c r="E17" s="67"/>
    </row>
    <row r="18" spans="1:7" ht="65.25" customHeight="1" x14ac:dyDescent="0.25">
      <c r="A18" s="67" t="s">
        <v>28</v>
      </c>
      <c r="B18" s="67"/>
      <c r="C18" s="67"/>
      <c r="D18" s="67"/>
      <c r="E18" s="67"/>
    </row>
    <row r="19" spans="1:7" ht="35.25" customHeight="1" x14ac:dyDescent="0.25">
      <c r="A19" s="65" t="s">
        <v>29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594.9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7" t="s">
        <v>44</v>
      </c>
      <c r="B22" s="9" t="s">
        <v>42</v>
      </c>
      <c r="C22" s="3" t="s">
        <v>4</v>
      </c>
      <c r="D22" s="3">
        <f>9.27</f>
        <v>9.27</v>
      </c>
      <c r="E22" s="8">
        <f>D22*F20*G20</f>
        <v>16544.169000000002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5889.5099999999993</v>
      </c>
    </row>
    <row r="24" spans="1:7" ht="41.4" x14ac:dyDescent="0.25">
      <c r="A24" s="7" t="s">
        <v>48</v>
      </c>
      <c r="B24" s="38" t="s">
        <v>49</v>
      </c>
      <c r="C24" s="3" t="s">
        <v>4</v>
      </c>
      <c r="D24" s="3"/>
      <c r="E24" s="8">
        <v>98.55</v>
      </c>
    </row>
    <row r="25" spans="1:7" s="16" customFormat="1" x14ac:dyDescent="0.25">
      <c r="A25" s="22" t="s">
        <v>31</v>
      </c>
      <c r="B25" s="23" t="s">
        <v>32</v>
      </c>
      <c r="C25" s="24" t="s">
        <v>33</v>
      </c>
      <c r="D25" s="24"/>
      <c r="E25" s="11">
        <v>133.31</v>
      </c>
    </row>
    <row r="26" spans="1:7" s="16" customFormat="1" x14ac:dyDescent="0.25">
      <c r="A26" s="26" t="s">
        <v>50</v>
      </c>
      <c r="B26" s="31" t="s">
        <v>51</v>
      </c>
      <c r="C26" s="24" t="s">
        <v>33</v>
      </c>
      <c r="D26" s="25">
        <v>28</v>
      </c>
      <c r="E26" s="28">
        <f>D26*197.1</f>
        <v>5518.8</v>
      </c>
    </row>
    <row r="27" spans="1:7" x14ac:dyDescent="0.25">
      <c r="A27" s="18" t="s">
        <v>34</v>
      </c>
      <c r="B27" s="19"/>
      <c r="C27" s="20"/>
      <c r="D27" s="20"/>
      <c r="E27" s="21">
        <f>SUM(E22:E26)</f>
        <v>28184.339</v>
      </c>
    </row>
    <row r="28" spans="1:7" ht="30" customHeight="1" x14ac:dyDescent="0.25"/>
    <row r="29" spans="1:7" ht="33" customHeight="1" x14ac:dyDescent="0.25">
      <c r="A29" s="66" t="s">
        <v>52</v>
      </c>
      <c r="B29" s="66"/>
      <c r="C29" s="66"/>
      <c r="D29" s="66"/>
      <c r="E29" s="66"/>
    </row>
    <row r="30" spans="1:7" x14ac:dyDescent="0.25">
      <c r="A30" s="67" t="s">
        <v>21</v>
      </c>
      <c r="B30" s="67"/>
      <c r="C30" s="67"/>
      <c r="D30" s="67"/>
      <c r="E30" s="67"/>
    </row>
    <row r="31" spans="1:7" ht="29.25" customHeight="1" x14ac:dyDescent="0.25">
      <c r="A31" s="67" t="s">
        <v>20</v>
      </c>
      <c r="B31" s="67"/>
      <c r="C31" s="67"/>
      <c r="D31" s="67"/>
      <c r="E31" s="67"/>
    </row>
    <row r="32" spans="1:7" x14ac:dyDescent="0.25">
      <c r="A32" s="67" t="s">
        <v>35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69" t="s">
        <v>30</v>
      </c>
      <c r="B36" s="69"/>
      <c r="C36" s="69"/>
      <c r="D36" s="69"/>
      <c r="E36" s="5"/>
    </row>
    <row r="37" spans="1:5" x14ac:dyDescent="0.25">
      <c r="B37" s="64" t="s">
        <v>19</v>
      </c>
      <c r="C37" s="64"/>
      <c r="D37" s="64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70" t="s">
        <v>38</v>
      </c>
      <c r="B39" s="70"/>
      <c r="C39" s="70"/>
      <c r="D39" s="70"/>
      <c r="E39" s="5"/>
    </row>
    <row r="40" spans="1:5" x14ac:dyDescent="0.25">
      <c r="B40" s="64" t="s">
        <v>19</v>
      </c>
      <c r="C40" s="64"/>
      <c r="D40" s="64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v>29965.4</v>
      </c>
    </row>
    <row r="46" spans="1:5" ht="31.2" x14ac:dyDescent="0.3">
      <c r="A46" s="17" t="s">
        <v>53</v>
      </c>
      <c r="B46" s="13"/>
    </row>
    <row r="47" spans="1:5" x14ac:dyDescent="0.25">
      <c r="A47" s="2" t="s">
        <v>39</v>
      </c>
      <c r="B47" s="13">
        <v>26193.22</v>
      </c>
    </row>
    <row r="48" spans="1:5" x14ac:dyDescent="0.25">
      <c r="A48" s="2" t="s">
        <v>45</v>
      </c>
      <c r="B48" s="13">
        <v>450</v>
      </c>
    </row>
    <row r="49" spans="1:2" ht="27.6" x14ac:dyDescent="0.25">
      <c r="A49" s="34" t="s">
        <v>54</v>
      </c>
      <c r="B49" s="13">
        <f>E27</f>
        <v>28184.339</v>
      </c>
    </row>
    <row r="50" spans="1:2" x14ac:dyDescent="0.25">
      <c r="A50" s="14" t="s">
        <v>37</v>
      </c>
      <c r="B50" s="12">
        <f>B45+B47+B48-B49</f>
        <v>28424.281000000003</v>
      </c>
    </row>
    <row r="52" spans="1:2" x14ac:dyDescent="0.25">
      <c r="B52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0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6" t="s">
        <v>11</v>
      </c>
      <c r="B1" s="76"/>
      <c r="C1" s="76"/>
      <c r="D1" s="76"/>
      <c r="E1" s="76"/>
    </row>
    <row r="2" spans="1:5" ht="31.5" customHeight="1" x14ac:dyDescent="0.3">
      <c r="A2" s="77" t="s">
        <v>12</v>
      </c>
      <c r="B2" s="78"/>
      <c r="C2" s="78"/>
      <c r="D2" s="78"/>
      <c r="E2" s="78"/>
    </row>
    <row r="3" spans="1:5" x14ac:dyDescent="0.25">
      <c r="A3" s="79" t="s">
        <v>55</v>
      </c>
      <c r="B3" s="79"/>
      <c r="C3" s="79"/>
      <c r="D3" s="79"/>
      <c r="E3" s="79"/>
    </row>
    <row r="4" spans="1:5" s="1" customFormat="1" ht="15.6" x14ac:dyDescent="0.3">
      <c r="A4" s="30" t="s">
        <v>13</v>
      </c>
      <c r="B4" s="29"/>
      <c r="C4" s="29"/>
      <c r="D4" s="80" t="s">
        <v>56</v>
      </c>
      <c r="E4" s="80"/>
    </row>
    <row r="5" spans="1:5" x14ac:dyDescent="0.25">
      <c r="A5" s="36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5" t="s">
        <v>25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7" t="s">
        <v>26</v>
      </c>
      <c r="B9" s="67"/>
      <c r="C9" s="67"/>
      <c r="D9" s="67"/>
      <c r="E9" s="67"/>
    </row>
    <row r="10" spans="1:5" ht="24.6" customHeight="1" x14ac:dyDescent="0.25">
      <c r="A10" s="72" t="s">
        <v>14</v>
      </c>
      <c r="B10" s="73"/>
      <c r="C10" s="73"/>
      <c r="D10" s="73"/>
      <c r="E10" s="73"/>
    </row>
    <row r="11" spans="1:5" ht="27.75" customHeight="1" x14ac:dyDescent="0.25">
      <c r="A11" s="67" t="s">
        <v>27</v>
      </c>
      <c r="B11" s="67"/>
      <c r="C11" s="67"/>
      <c r="D11" s="67"/>
      <c r="E11" s="67"/>
    </row>
    <row r="12" spans="1:5" ht="17.2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7" t="s">
        <v>23</v>
      </c>
      <c r="B13" s="67"/>
      <c r="C13" s="67"/>
      <c r="D13" s="67"/>
      <c r="E13" s="67"/>
    </row>
    <row r="14" spans="1:5" ht="13.5" customHeight="1" x14ac:dyDescent="0.25">
      <c r="A14" s="71" t="s">
        <v>2</v>
      </c>
      <c r="B14" s="74"/>
      <c r="C14" s="74"/>
      <c r="D14" s="74"/>
      <c r="E14" s="74"/>
    </row>
    <row r="15" spans="1:5" ht="16.5" customHeight="1" x14ac:dyDescent="0.25">
      <c r="A15" s="67" t="s">
        <v>22</v>
      </c>
      <c r="B15" s="67"/>
      <c r="C15" s="67"/>
      <c r="D15" s="67"/>
      <c r="E15" s="67"/>
    </row>
    <row r="16" spans="1:5" ht="13.5" customHeight="1" x14ac:dyDescent="0.25">
      <c r="A16" s="71" t="s">
        <v>16</v>
      </c>
      <c r="B16" s="74"/>
      <c r="C16" s="74"/>
      <c r="D16" s="74"/>
      <c r="E16" s="74"/>
    </row>
    <row r="17" spans="1:7" ht="33.75" customHeight="1" x14ac:dyDescent="0.25">
      <c r="A17" s="67" t="s">
        <v>17</v>
      </c>
      <c r="B17" s="67"/>
      <c r="C17" s="67"/>
      <c r="D17" s="67"/>
      <c r="E17" s="67"/>
    </row>
    <row r="18" spans="1:7" ht="65.25" customHeight="1" x14ac:dyDescent="0.25">
      <c r="A18" s="67" t="s">
        <v>28</v>
      </c>
      <c r="B18" s="67"/>
      <c r="C18" s="67"/>
      <c r="D18" s="67"/>
      <c r="E18" s="67"/>
    </row>
    <row r="19" spans="1:7" ht="35.25" customHeight="1" x14ac:dyDescent="0.25">
      <c r="A19" s="65" t="s">
        <v>29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594.9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7" t="s">
        <v>44</v>
      </c>
      <c r="B22" s="9" t="s">
        <v>42</v>
      </c>
      <c r="C22" s="3" t="s">
        <v>4</v>
      </c>
      <c r="D22" s="3">
        <f>9.27</f>
        <v>9.27</v>
      </c>
      <c r="E22" s="8">
        <f>D22*F20*G20</f>
        <v>16544.169000000002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5889.5099999999993</v>
      </c>
    </row>
    <row r="24" spans="1:7" ht="69" x14ac:dyDescent="0.25">
      <c r="A24" s="7" t="s">
        <v>57</v>
      </c>
      <c r="B24" s="9" t="s">
        <v>58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22" t="s">
        <v>31</v>
      </c>
      <c r="B25" s="23" t="s">
        <v>58</v>
      </c>
      <c r="C25" s="24" t="s">
        <v>33</v>
      </c>
      <c r="D25" s="24"/>
      <c r="E25" s="11">
        <v>0</v>
      </c>
    </row>
    <row r="26" spans="1:7" s="16" customFormat="1" x14ac:dyDescent="0.25">
      <c r="A26" s="26"/>
      <c r="B26" s="31"/>
      <c r="C26" s="24"/>
      <c r="D26" s="25"/>
      <c r="E26" s="28"/>
    </row>
    <row r="27" spans="1:7" x14ac:dyDescent="0.25">
      <c r="A27" s="18" t="s">
        <v>34</v>
      </c>
      <c r="B27" s="19"/>
      <c r="C27" s="20"/>
      <c r="D27" s="20"/>
      <c r="E27" s="21">
        <f>SUM(E22:E26)</f>
        <v>24805.958999999999</v>
      </c>
    </row>
    <row r="28" spans="1:7" ht="21.6" customHeight="1" x14ac:dyDescent="0.25"/>
    <row r="29" spans="1:7" ht="33" customHeight="1" x14ac:dyDescent="0.25">
      <c r="A29" s="66" t="s">
        <v>59</v>
      </c>
      <c r="B29" s="66"/>
      <c r="C29" s="66"/>
      <c r="D29" s="66"/>
      <c r="E29" s="66"/>
    </row>
    <row r="30" spans="1:7" x14ac:dyDescent="0.25">
      <c r="A30" s="67" t="s">
        <v>21</v>
      </c>
      <c r="B30" s="67"/>
      <c r="C30" s="67"/>
      <c r="D30" s="67"/>
      <c r="E30" s="67"/>
    </row>
    <row r="31" spans="1:7" ht="29.25" customHeight="1" x14ac:dyDescent="0.25">
      <c r="A31" s="67" t="s">
        <v>20</v>
      </c>
      <c r="B31" s="67"/>
      <c r="C31" s="67"/>
      <c r="D31" s="67"/>
      <c r="E31" s="67"/>
    </row>
    <row r="32" spans="1:7" x14ac:dyDescent="0.25">
      <c r="A32" s="67" t="s">
        <v>35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69" t="s">
        <v>30</v>
      </c>
      <c r="B36" s="69"/>
      <c r="C36" s="69"/>
      <c r="D36" s="69"/>
      <c r="E36" s="5"/>
    </row>
    <row r="37" spans="1:5" x14ac:dyDescent="0.25">
      <c r="B37" s="64" t="s">
        <v>19</v>
      </c>
      <c r="C37" s="64"/>
      <c r="D37" s="64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70" t="s">
        <v>38</v>
      </c>
      <c r="B39" s="70"/>
      <c r="C39" s="70"/>
      <c r="D39" s="70"/>
      <c r="E39" s="5"/>
    </row>
    <row r="40" spans="1:5" x14ac:dyDescent="0.25">
      <c r="B40" s="64" t="s">
        <v>19</v>
      </c>
      <c r="C40" s="64"/>
      <c r="D40" s="64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f>'1кв'!B50</f>
        <v>28424.281000000003</v>
      </c>
    </row>
    <row r="46" spans="1:5" ht="31.2" x14ac:dyDescent="0.3">
      <c r="A46" s="17" t="s">
        <v>60</v>
      </c>
      <c r="B46" s="13"/>
    </row>
    <row r="47" spans="1:5" x14ac:dyDescent="0.25">
      <c r="A47" s="2" t="s">
        <v>39</v>
      </c>
      <c r="B47" s="13">
        <v>24876.66</v>
      </c>
    </row>
    <row r="48" spans="1:5" x14ac:dyDescent="0.25">
      <c r="A48" s="2" t="s">
        <v>45</v>
      </c>
      <c r="B48" s="13">
        <v>450</v>
      </c>
    </row>
    <row r="49" spans="1:2" ht="27.6" x14ac:dyDescent="0.25">
      <c r="A49" s="37" t="s">
        <v>54</v>
      </c>
      <c r="B49" s="13">
        <f>E27</f>
        <v>24805.958999999999</v>
      </c>
    </row>
    <row r="50" spans="1:2" x14ac:dyDescent="0.25">
      <c r="A50" s="14" t="s">
        <v>37</v>
      </c>
      <c r="B50" s="12">
        <f>B45+B47+B48-B49</f>
        <v>28944.982000000007</v>
      </c>
    </row>
    <row r="52" spans="1:2" x14ac:dyDescent="0.25">
      <c r="B52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5" zoomScaleNormal="100" zoomScaleSheetLayoutView="100" workbookViewId="0">
      <selection activeCell="G25" sqref="G2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6" t="s">
        <v>11</v>
      </c>
      <c r="B1" s="76"/>
      <c r="C1" s="76"/>
      <c r="D1" s="76"/>
      <c r="E1" s="76"/>
    </row>
    <row r="2" spans="1:5" ht="31.5" customHeight="1" x14ac:dyDescent="0.3">
      <c r="A2" s="77" t="s">
        <v>12</v>
      </c>
      <c r="B2" s="78"/>
      <c r="C2" s="78"/>
      <c r="D2" s="78"/>
      <c r="E2" s="78"/>
    </row>
    <row r="3" spans="1:5" x14ac:dyDescent="0.25">
      <c r="A3" s="79" t="s">
        <v>61</v>
      </c>
      <c r="B3" s="79"/>
      <c r="C3" s="79"/>
      <c r="D3" s="79"/>
      <c r="E3" s="79"/>
    </row>
    <row r="4" spans="1:5" s="1" customFormat="1" ht="15.6" x14ac:dyDescent="0.3">
      <c r="A4" s="30" t="s">
        <v>13</v>
      </c>
      <c r="B4" s="29"/>
      <c r="C4" s="29"/>
      <c r="D4" s="80" t="s">
        <v>62</v>
      </c>
      <c r="E4" s="80"/>
    </row>
    <row r="5" spans="1:5" x14ac:dyDescent="0.25">
      <c r="A5" s="41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5" t="s">
        <v>25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7" t="s">
        <v>26</v>
      </c>
      <c r="B9" s="67"/>
      <c r="C9" s="67"/>
      <c r="D9" s="67"/>
      <c r="E9" s="67"/>
    </row>
    <row r="10" spans="1:5" ht="24.6" customHeight="1" x14ac:dyDescent="0.25">
      <c r="A10" s="72" t="s">
        <v>14</v>
      </c>
      <c r="B10" s="73"/>
      <c r="C10" s="73"/>
      <c r="D10" s="73"/>
      <c r="E10" s="73"/>
    </row>
    <row r="11" spans="1:5" ht="27.75" customHeight="1" x14ac:dyDescent="0.25">
      <c r="A11" s="67" t="s">
        <v>27</v>
      </c>
      <c r="B11" s="67"/>
      <c r="C11" s="67"/>
      <c r="D11" s="67"/>
      <c r="E11" s="67"/>
    </row>
    <row r="12" spans="1:5" ht="17.2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7" t="s">
        <v>23</v>
      </c>
      <c r="B13" s="67"/>
      <c r="C13" s="67"/>
      <c r="D13" s="67"/>
      <c r="E13" s="67"/>
    </row>
    <row r="14" spans="1:5" ht="13.5" customHeight="1" x14ac:dyDescent="0.25">
      <c r="A14" s="71" t="s">
        <v>2</v>
      </c>
      <c r="B14" s="74"/>
      <c r="C14" s="74"/>
      <c r="D14" s="74"/>
      <c r="E14" s="74"/>
    </row>
    <row r="15" spans="1:5" ht="16.5" customHeight="1" x14ac:dyDescent="0.25">
      <c r="A15" s="67" t="s">
        <v>22</v>
      </c>
      <c r="B15" s="67"/>
      <c r="C15" s="67"/>
      <c r="D15" s="67"/>
      <c r="E15" s="67"/>
    </row>
    <row r="16" spans="1:5" ht="13.5" customHeight="1" x14ac:dyDescent="0.25">
      <c r="A16" s="71" t="s">
        <v>16</v>
      </c>
      <c r="B16" s="74"/>
      <c r="C16" s="74"/>
      <c r="D16" s="74"/>
      <c r="E16" s="74"/>
    </row>
    <row r="17" spans="1:7" ht="33.75" customHeight="1" x14ac:dyDescent="0.25">
      <c r="A17" s="67" t="s">
        <v>17</v>
      </c>
      <c r="B17" s="67"/>
      <c r="C17" s="67"/>
      <c r="D17" s="67"/>
      <c r="E17" s="67"/>
    </row>
    <row r="18" spans="1:7" ht="65.25" customHeight="1" x14ac:dyDescent="0.25">
      <c r="A18" s="67" t="s">
        <v>28</v>
      </c>
      <c r="B18" s="67"/>
      <c r="C18" s="67"/>
      <c r="D18" s="67"/>
      <c r="E18" s="67"/>
    </row>
    <row r="19" spans="1:7" ht="35.25" customHeight="1" x14ac:dyDescent="0.25">
      <c r="A19" s="65" t="s">
        <v>29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594.9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7" t="s">
        <v>44</v>
      </c>
      <c r="B22" s="9" t="s">
        <v>42</v>
      </c>
      <c r="C22" s="3" t="s">
        <v>4</v>
      </c>
      <c r="D22" s="3">
        <v>9.65</v>
      </c>
      <c r="E22" s="8">
        <f>D22*F20*G20</f>
        <v>17222.355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6121.5210000000006</v>
      </c>
    </row>
    <row r="24" spans="1:7" ht="69" x14ac:dyDescent="0.25">
      <c r="A24" s="7" t="s">
        <v>57</v>
      </c>
      <c r="B24" s="9" t="s">
        <v>63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22" t="s">
        <v>31</v>
      </c>
      <c r="B25" s="23" t="s">
        <v>63</v>
      </c>
      <c r="C25" s="24" t="s">
        <v>33</v>
      </c>
      <c r="D25" s="24"/>
      <c r="E25" s="11">
        <f>900+812.8</f>
        <v>1712.8</v>
      </c>
    </row>
    <row r="26" spans="1:7" s="16" customFormat="1" x14ac:dyDescent="0.25">
      <c r="A26" s="26" t="s">
        <v>65</v>
      </c>
      <c r="B26" s="31" t="s">
        <v>66</v>
      </c>
      <c r="C26" s="24" t="s">
        <v>67</v>
      </c>
      <c r="D26" s="25">
        <v>2</v>
      </c>
      <c r="E26" s="45">
        <f>D26*206.95</f>
        <v>413.9</v>
      </c>
    </row>
    <row r="27" spans="1:7" x14ac:dyDescent="0.25">
      <c r="A27" s="18" t="s">
        <v>34</v>
      </c>
      <c r="B27" s="19"/>
      <c r="C27" s="20"/>
      <c r="D27" s="20"/>
      <c r="E27" s="21">
        <f>SUM(E22:E26)</f>
        <v>27842.856</v>
      </c>
    </row>
    <row r="28" spans="1:7" ht="21.6" customHeight="1" x14ac:dyDescent="0.25"/>
    <row r="29" spans="1:7" ht="33" customHeight="1" x14ac:dyDescent="0.25">
      <c r="A29" s="66" t="s">
        <v>68</v>
      </c>
      <c r="B29" s="66"/>
      <c r="C29" s="66"/>
      <c r="D29" s="66"/>
      <c r="E29" s="66"/>
    </row>
    <row r="30" spans="1:7" x14ac:dyDescent="0.25">
      <c r="A30" s="67" t="s">
        <v>21</v>
      </c>
      <c r="B30" s="67"/>
      <c r="C30" s="67"/>
      <c r="D30" s="67"/>
      <c r="E30" s="67"/>
    </row>
    <row r="31" spans="1:7" ht="29.25" customHeight="1" x14ac:dyDescent="0.25">
      <c r="A31" s="67" t="s">
        <v>20</v>
      </c>
      <c r="B31" s="67"/>
      <c r="C31" s="67"/>
      <c r="D31" s="67"/>
      <c r="E31" s="67"/>
    </row>
    <row r="32" spans="1:7" x14ac:dyDescent="0.25">
      <c r="A32" s="67" t="s">
        <v>35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69" t="s">
        <v>30</v>
      </c>
      <c r="B36" s="69"/>
      <c r="C36" s="69"/>
      <c r="D36" s="69"/>
      <c r="E36" s="5"/>
    </row>
    <row r="37" spans="1:5" x14ac:dyDescent="0.25">
      <c r="B37" s="64" t="s">
        <v>19</v>
      </c>
      <c r="C37" s="64"/>
      <c r="D37" s="64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70" t="s">
        <v>38</v>
      </c>
      <c r="B39" s="70"/>
      <c r="C39" s="70"/>
      <c r="D39" s="70"/>
      <c r="E39" s="5"/>
    </row>
    <row r="40" spans="1:5" x14ac:dyDescent="0.25">
      <c r="B40" s="64" t="s">
        <v>19</v>
      </c>
      <c r="C40" s="64"/>
      <c r="D40" s="64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f>'2кв'!B50</f>
        <v>28944.982000000007</v>
      </c>
    </row>
    <row r="46" spans="1:5" ht="31.2" x14ac:dyDescent="0.3">
      <c r="A46" s="17" t="s">
        <v>64</v>
      </c>
      <c r="B46" s="13"/>
    </row>
    <row r="47" spans="1:5" x14ac:dyDescent="0.25">
      <c r="A47" s="2" t="s">
        <v>39</v>
      </c>
      <c r="B47" s="13">
        <v>31993.19</v>
      </c>
    </row>
    <row r="48" spans="1:5" x14ac:dyDescent="0.25">
      <c r="A48" s="2" t="s">
        <v>45</v>
      </c>
      <c r="B48" s="13">
        <v>450</v>
      </c>
    </row>
    <row r="49" spans="1:2" ht="27.6" x14ac:dyDescent="0.25">
      <c r="A49" s="39" t="s">
        <v>54</v>
      </c>
      <c r="B49" s="13">
        <f>E27</f>
        <v>27842.856</v>
      </c>
    </row>
    <row r="50" spans="1:2" x14ac:dyDescent="0.25">
      <c r="A50" s="14" t="s">
        <v>37</v>
      </c>
      <c r="B50" s="12">
        <f>B45+B47+B48-B49</f>
        <v>33545.316000000006</v>
      </c>
    </row>
    <row r="52" spans="1:2" x14ac:dyDescent="0.25">
      <c r="B52" s="15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5" zoomScaleNormal="100" zoomScaleSheetLayoutView="100" workbookViewId="0">
      <selection activeCell="B48" sqref="B4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6" t="s">
        <v>11</v>
      </c>
      <c r="B1" s="76"/>
      <c r="C1" s="76"/>
      <c r="D1" s="76"/>
      <c r="E1" s="76"/>
    </row>
    <row r="2" spans="1:5" ht="31.5" customHeight="1" x14ac:dyDescent="0.3">
      <c r="A2" s="77" t="s">
        <v>12</v>
      </c>
      <c r="B2" s="78"/>
      <c r="C2" s="78"/>
      <c r="D2" s="78"/>
      <c r="E2" s="78"/>
    </row>
    <row r="3" spans="1:5" x14ac:dyDescent="0.25">
      <c r="A3" s="79" t="s">
        <v>69</v>
      </c>
      <c r="B3" s="79"/>
      <c r="C3" s="79"/>
      <c r="D3" s="79"/>
      <c r="E3" s="79"/>
    </row>
    <row r="4" spans="1:5" s="1" customFormat="1" ht="15.6" x14ac:dyDescent="0.3">
      <c r="A4" s="30" t="s">
        <v>13</v>
      </c>
      <c r="B4" s="29"/>
      <c r="C4" s="29"/>
      <c r="D4" s="80" t="s">
        <v>70</v>
      </c>
      <c r="E4" s="80"/>
    </row>
    <row r="5" spans="1:5" x14ac:dyDescent="0.25">
      <c r="A5" s="44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5" t="s">
        <v>25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7" t="s">
        <v>26</v>
      </c>
      <c r="B9" s="67"/>
      <c r="C9" s="67"/>
      <c r="D9" s="67"/>
      <c r="E9" s="67"/>
    </row>
    <row r="10" spans="1:5" ht="24.6" customHeight="1" x14ac:dyDescent="0.25">
      <c r="A10" s="72" t="s">
        <v>14</v>
      </c>
      <c r="B10" s="73"/>
      <c r="C10" s="73"/>
      <c r="D10" s="73"/>
      <c r="E10" s="73"/>
    </row>
    <row r="11" spans="1:5" ht="27.75" customHeight="1" x14ac:dyDescent="0.25">
      <c r="A11" s="67" t="s">
        <v>27</v>
      </c>
      <c r="B11" s="67"/>
      <c r="C11" s="67"/>
      <c r="D11" s="67"/>
      <c r="E11" s="67"/>
    </row>
    <row r="12" spans="1:5" ht="17.2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7" t="s">
        <v>23</v>
      </c>
      <c r="B13" s="67"/>
      <c r="C13" s="67"/>
      <c r="D13" s="67"/>
      <c r="E13" s="67"/>
    </row>
    <row r="14" spans="1:5" ht="13.5" customHeight="1" x14ac:dyDescent="0.25">
      <c r="A14" s="71" t="s">
        <v>2</v>
      </c>
      <c r="B14" s="74"/>
      <c r="C14" s="74"/>
      <c r="D14" s="74"/>
      <c r="E14" s="74"/>
    </row>
    <row r="15" spans="1:5" ht="16.5" customHeight="1" x14ac:dyDescent="0.25">
      <c r="A15" s="67" t="s">
        <v>22</v>
      </c>
      <c r="B15" s="67"/>
      <c r="C15" s="67"/>
      <c r="D15" s="67"/>
      <c r="E15" s="67"/>
    </row>
    <row r="16" spans="1:5" ht="13.5" customHeight="1" x14ac:dyDescent="0.25">
      <c r="A16" s="71" t="s">
        <v>16</v>
      </c>
      <c r="B16" s="74"/>
      <c r="C16" s="74"/>
      <c r="D16" s="74"/>
      <c r="E16" s="74"/>
    </row>
    <row r="17" spans="1:7" ht="33.75" customHeight="1" x14ac:dyDescent="0.25">
      <c r="A17" s="67" t="s">
        <v>17</v>
      </c>
      <c r="B17" s="67"/>
      <c r="C17" s="67"/>
      <c r="D17" s="67"/>
      <c r="E17" s="67"/>
    </row>
    <row r="18" spans="1:7" ht="65.25" customHeight="1" x14ac:dyDescent="0.25">
      <c r="A18" s="67" t="s">
        <v>28</v>
      </c>
      <c r="B18" s="67"/>
      <c r="C18" s="67"/>
      <c r="D18" s="67"/>
      <c r="E18" s="67"/>
    </row>
    <row r="19" spans="1:7" ht="35.25" customHeight="1" x14ac:dyDescent="0.25">
      <c r="A19" s="65" t="s">
        <v>29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594.9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7" t="s">
        <v>44</v>
      </c>
      <c r="B22" s="9" t="s">
        <v>42</v>
      </c>
      <c r="C22" s="3" t="s">
        <v>4</v>
      </c>
      <c r="D22" s="3">
        <v>9.65</v>
      </c>
      <c r="E22" s="8">
        <f>D22*F20*G20</f>
        <v>17222.355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6121.5210000000006</v>
      </c>
    </row>
    <row r="24" spans="1:7" ht="69" x14ac:dyDescent="0.25">
      <c r="A24" s="7" t="s">
        <v>57</v>
      </c>
      <c r="B24" s="9" t="s">
        <v>73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22" t="s">
        <v>31</v>
      </c>
      <c r="B25" s="23" t="s">
        <v>73</v>
      </c>
      <c r="C25" s="24" t="s">
        <v>33</v>
      </c>
      <c r="D25" s="24"/>
      <c r="E25" s="11">
        <v>0</v>
      </c>
    </row>
    <row r="26" spans="1:7" s="16" customFormat="1" x14ac:dyDescent="0.25">
      <c r="A26" s="26" t="s">
        <v>71</v>
      </c>
      <c r="B26" s="31" t="s">
        <v>72</v>
      </c>
      <c r="C26" s="24" t="s">
        <v>67</v>
      </c>
      <c r="D26" s="25">
        <v>1</v>
      </c>
      <c r="E26" s="45">
        <f>D26*206.95</f>
        <v>206.95</v>
      </c>
    </row>
    <row r="27" spans="1:7" x14ac:dyDescent="0.25">
      <c r="A27" s="18" t="s">
        <v>34</v>
      </c>
      <c r="B27" s="19"/>
      <c r="C27" s="20"/>
      <c r="D27" s="20"/>
      <c r="E27" s="21">
        <f>SUM(E22:E26)</f>
        <v>25923.106</v>
      </c>
    </row>
    <row r="28" spans="1:7" ht="21.6" customHeight="1" x14ac:dyDescent="0.25"/>
    <row r="29" spans="1:7" ht="33" customHeight="1" x14ac:dyDescent="0.25">
      <c r="A29" s="66" t="s">
        <v>74</v>
      </c>
      <c r="B29" s="66"/>
      <c r="C29" s="66"/>
      <c r="D29" s="66"/>
      <c r="E29" s="66"/>
    </row>
    <row r="30" spans="1:7" x14ac:dyDescent="0.25">
      <c r="A30" s="67" t="s">
        <v>21</v>
      </c>
      <c r="B30" s="67"/>
      <c r="C30" s="67"/>
      <c r="D30" s="67"/>
      <c r="E30" s="67"/>
    </row>
    <row r="31" spans="1:7" ht="29.25" customHeight="1" x14ac:dyDescent="0.25">
      <c r="A31" s="67" t="s">
        <v>20</v>
      </c>
      <c r="B31" s="67"/>
      <c r="C31" s="67"/>
      <c r="D31" s="67"/>
      <c r="E31" s="67"/>
    </row>
    <row r="32" spans="1:7" x14ac:dyDescent="0.25">
      <c r="A32" s="67" t="s">
        <v>35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69" t="s">
        <v>30</v>
      </c>
      <c r="B36" s="69"/>
      <c r="C36" s="69"/>
      <c r="D36" s="69"/>
      <c r="E36" s="5"/>
    </row>
    <row r="37" spans="1:5" x14ac:dyDescent="0.25">
      <c r="B37" s="64" t="s">
        <v>19</v>
      </c>
      <c r="C37" s="64"/>
      <c r="D37" s="64"/>
      <c r="E37" s="6" t="s">
        <v>6</v>
      </c>
    </row>
    <row r="38" spans="1:5" x14ac:dyDescent="0.25">
      <c r="A38" s="43"/>
      <c r="B38" s="43"/>
      <c r="C38" s="43"/>
      <c r="D38" s="43"/>
      <c r="E38" s="43"/>
    </row>
    <row r="39" spans="1:5" x14ac:dyDescent="0.25">
      <c r="A39" s="70" t="s">
        <v>38</v>
      </c>
      <c r="B39" s="70"/>
      <c r="C39" s="70"/>
      <c r="D39" s="70"/>
      <c r="E39" s="5"/>
    </row>
    <row r="40" spans="1:5" x14ac:dyDescent="0.25">
      <c r="B40" s="64" t="s">
        <v>19</v>
      </c>
      <c r="C40" s="64"/>
      <c r="D40" s="64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f>'3кв'!B50</f>
        <v>33545.316000000006</v>
      </c>
    </row>
    <row r="46" spans="1:5" ht="31.2" x14ac:dyDescent="0.3">
      <c r="A46" s="17" t="s">
        <v>64</v>
      </c>
      <c r="B46" s="13"/>
    </row>
    <row r="47" spans="1:5" x14ac:dyDescent="0.25">
      <c r="A47" s="2" t="s">
        <v>39</v>
      </c>
      <c r="B47" s="13">
        <v>28025.71</v>
      </c>
    </row>
    <row r="48" spans="1:5" x14ac:dyDescent="0.25">
      <c r="A48" s="2" t="s">
        <v>45</v>
      </c>
      <c r="B48" s="13">
        <v>450</v>
      </c>
    </row>
    <row r="49" spans="1:2" ht="27.6" x14ac:dyDescent="0.25">
      <c r="A49" s="42" t="s">
        <v>54</v>
      </c>
      <c r="B49" s="13">
        <f>E27</f>
        <v>25923.106</v>
      </c>
    </row>
    <row r="50" spans="1:2" x14ac:dyDescent="0.25">
      <c r="A50" s="14" t="s">
        <v>37</v>
      </c>
      <c r="B50" s="12">
        <f>B45+B47+B48-B49</f>
        <v>36097.920000000006</v>
      </c>
    </row>
    <row r="52" spans="1:2" x14ac:dyDescent="0.25">
      <c r="B52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7" zoomScaleNormal="100" zoomScaleSheetLayoutView="100" workbookViewId="0">
      <selection activeCell="B29" sqref="B2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1" t="s">
        <v>75</v>
      </c>
      <c r="B1" s="81"/>
      <c r="C1" s="81"/>
      <c r="D1" s="46"/>
    </row>
    <row r="2" spans="1:5" ht="15.6" x14ac:dyDescent="0.3">
      <c r="A2" s="82" t="s">
        <v>76</v>
      </c>
      <c r="B2" s="82"/>
      <c r="C2" s="82"/>
      <c r="D2" s="1"/>
    </row>
    <row r="3" spans="1:5" ht="15.6" x14ac:dyDescent="0.3">
      <c r="A3" s="82" t="s">
        <v>77</v>
      </c>
      <c r="B3" s="82"/>
      <c r="C3" s="82"/>
      <c r="D3" s="1"/>
    </row>
    <row r="4" spans="1:5" ht="15.6" x14ac:dyDescent="0.3">
      <c r="A4" s="81" t="s">
        <v>93</v>
      </c>
      <c r="B4" s="81"/>
      <c r="C4" s="81"/>
      <c r="D4" s="46"/>
    </row>
    <row r="5" spans="1:5" ht="15.6" x14ac:dyDescent="0.3">
      <c r="A5" s="83"/>
      <c r="B5" s="83"/>
      <c r="C5" s="83"/>
      <c r="D5" s="1"/>
    </row>
    <row r="6" spans="1:5" ht="15.6" x14ac:dyDescent="0.3">
      <c r="A6" s="1"/>
      <c r="B6" s="47" t="s">
        <v>78</v>
      </c>
      <c r="C6" s="48">
        <f>'1кв'!B45</f>
        <v>29965.4</v>
      </c>
      <c r="D6" s="49"/>
    </row>
    <row r="7" spans="1:5" ht="15.6" x14ac:dyDescent="0.3">
      <c r="A7" s="1"/>
      <c r="B7" s="47" t="s">
        <v>94</v>
      </c>
      <c r="C7" s="48"/>
      <c r="D7" s="49"/>
    </row>
    <row r="8" spans="1:5" ht="15.6" x14ac:dyDescent="0.3">
      <c r="A8" s="50" t="s">
        <v>79</v>
      </c>
      <c r="B8" s="47" t="s">
        <v>80</v>
      </c>
      <c r="C8" s="51">
        <f>'1кв'!B47+'2кв'!B47+'3кв'!B47+'4кв'!B47</f>
        <v>111088.78</v>
      </c>
      <c r="D8" s="52"/>
    </row>
    <row r="9" spans="1:5" ht="31.2" x14ac:dyDescent="0.3">
      <c r="A9" s="50"/>
      <c r="B9" s="27" t="s">
        <v>81</v>
      </c>
      <c r="C9" s="51">
        <f>450*4</f>
        <v>1800</v>
      </c>
      <c r="D9" s="52"/>
    </row>
    <row r="10" spans="1:5" ht="15.6" x14ac:dyDescent="0.3">
      <c r="A10" s="29"/>
      <c r="B10" s="47" t="s">
        <v>82</v>
      </c>
      <c r="C10" s="53">
        <f>SUM(C8:C9)</f>
        <v>112888.78</v>
      </c>
      <c r="D10" s="49"/>
    </row>
    <row r="11" spans="1:5" ht="15.6" x14ac:dyDescent="0.3">
      <c r="A11" s="1"/>
      <c r="B11" s="84"/>
      <c r="C11" s="84"/>
      <c r="D11" s="54"/>
    </row>
    <row r="12" spans="1:5" ht="15.6" x14ac:dyDescent="0.3">
      <c r="A12" s="1" t="s">
        <v>83</v>
      </c>
      <c r="B12" s="27" t="s">
        <v>84</v>
      </c>
      <c r="C12" s="55">
        <f>'1кв'!E22+'2кв'!E22+'3кв'!E22+'4кв'!E22</f>
        <v>67533.047999999995</v>
      </c>
      <c r="D12" s="54"/>
    </row>
    <row r="13" spans="1:5" ht="15.6" x14ac:dyDescent="0.3">
      <c r="A13" s="1"/>
      <c r="B13" s="7" t="s">
        <v>41</v>
      </c>
      <c r="C13" s="55">
        <f>'1кв'!E23+'2кв'!E23+'3кв'!E23+'4кв'!E23</f>
        <v>24022.061999999998</v>
      </c>
      <c r="D13" s="54"/>
      <c r="E13" s="56"/>
    </row>
    <row r="14" spans="1:5" ht="27.6" x14ac:dyDescent="0.3">
      <c r="B14" s="7" t="s">
        <v>85</v>
      </c>
      <c r="C14" s="55">
        <f>'1кв'!E24+'2кв'!E24+'3кв'!E24+'4кв'!E24</f>
        <v>7215.3899999999994</v>
      </c>
      <c r="D14" s="54"/>
    </row>
    <row r="15" spans="1:5" ht="15.6" x14ac:dyDescent="0.3">
      <c r="A15" s="1"/>
      <c r="B15" s="57" t="s">
        <v>31</v>
      </c>
      <c r="C15" s="55">
        <f>'1кв'!E25+'2кв'!E25+'3кв'!E25+'4кв'!E25</f>
        <v>1846.11</v>
      </c>
      <c r="D15" s="54"/>
    </row>
    <row r="16" spans="1:5" ht="15.6" x14ac:dyDescent="0.3">
      <c r="A16" s="1"/>
      <c r="B16" s="58" t="s">
        <v>95</v>
      </c>
      <c r="C16" s="59">
        <f>28*197.1+3*206.95</f>
        <v>6139.65</v>
      </c>
      <c r="D16" s="54"/>
    </row>
    <row r="17" spans="1:5" ht="15.6" x14ac:dyDescent="0.3">
      <c r="A17" s="1"/>
      <c r="B17" s="60" t="s">
        <v>86</v>
      </c>
      <c r="C17" s="59">
        <f>SUM(C18:C18)</f>
        <v>0</v>
      </c>
      <c r="D17" s="54"/>
    </row>
    <row r="18" spans="1:5" ht="15.6" x14ac:dyDescent="0.3">
      <c r="A18" s="1"/>
      <c r="B18" s="22"/>
      <c r="C18" s="59"/>
      <c r="D18" s="54"/>
    </row>
    <row r="19" spans="1:5" ht="15.6" x14ac:dyDescent="0.3">
      <c r="A19" s="1"/>
      <c r="B19" s="61" t="s">
        <v>87</v>
      </c>
      <c r="C19" s="62">
        <f>SUM(C12:C17)</f>
        <v>106756.25999999998</v>
      </c>
      <c r="D19" s="54"/>
      <c r="E19" s="56"/>
    </row>
    <row r="20" spans="1:5" ht="15.6" x14ac:dyDescent="0.3">
      <c r="A20" s="1"/>
      <c r="B20" s="63" t="s">
        <v>88</v>
      </c>
      <c r="C20" s="62">
        <f>C6+C10-C19</f>
        <v>36097.920000000013</v>
      </c>
      <c r="D20" s="54"/>
    </row>
    <row r="21" spans="1:5" ht="15.6" x14ac:dyDescent="0.3">
      <c r="A21" s="1"/>
      <c r="B21" s="50"/>
      <c r="C21" s="50"/>
      <c r="D21" s="54"/>
    </row>
    <row r="22" spans="1:5" ht="15.6" x14ac:dyDescent="0.3">
      <c r="A22" s="1"/>
      <c r="B22" s="50"/>
      <c r="C22" s="50"/>
      <c r="D22" s="54"/>
    </row>
    <row r="23" spans="1:5" ht="15.6" x14ac:dyDescent="0.3">
      <c r="A23" s="1"/>
      <c r="B23" s="50"/>
      <c r="C23" s="50"/>
      <c r="D23" s="54"/>
    </row>
    <row r="24" spans="1:5" ht="15.6" x14ac:dyDescent="0.3">
      <c r="A24" s="50" t="s">
        <v>89</v>
      </c>
      <c r="C24" s="50"/>
      <c r="D24" s="54"/>
    </row>
    <row r="25" spans="1:5" ht="15.6" x14ac:dyDescent="0.3">
      <c r="A25" s="1"/>
      <c r="B25" s="50"/>
      <c r="C25" s="50"/>
      <c r="D25" s="54"/>
    </row>
    <row r="26" spans="1:5" ht="15.6" x14ac:dyDescent="0.3">
      <c r="A26" s="1"/>
      <c r="B26" s="50"/>
      <c r="C26" s="50"/>
      <c r="D26" s="54"/>
    </row>
    <row r="27" spans="1:5" ht="15.6" x14ac:dyDescent="0.3">
      <c r="A27" s="1" t="s">
        <v>90</v>
      </c>
      <c r="B27" s="50" t="s">
        <v>91</v>
      </c>
      <c r="C27" s="50"/>
      <c r="D27" s="54"/>
    </row>
    <row r="28" spans="1:5" ht="15.6" x14ac:dyDescent="0.3">
      <c r="A28" s="1"/>
      <c r="B28" s="50" t="s">
        <v>96</v>
      </c>
      <c r="C28" s="50"/>
      <c r="D28" s="54"/>
    </row>
    <row r="29" spans="1:5" ht="15.6" x14ac:dyDescent="0.3">
      <c r="A29" s="1"/>
      <c r="B29" s="50" t="s">
        <v>92</v>
      </c>
      <c r="C29" s="50"/>
      <c r="D29" s="54"/>
    </row>
    <row r="30" spans="1:5" ht="15.6" x14ac:dyDescent="0.3">
      <c r="A30" s="1"/>
      <c r="B30" s="50"/>
      <c r="C30" s="50"/>
      <c r="D30" s="54"/>
    </row>
    <row r="31" spans="1:5" ht="15.6" x14ac:dyDescent="0.3">
      <c r="A31" s="85" t="s">
        <v>97</v>
      </c>
      <c r="B31" s="85"/>
      <c r="C31" s="85"/>
      <c r="D31" s="54"/>
    </row>
    <row r="32" spans="1:5" ht="15.6" x14ac:dyDescent="0.3">
      <c r="A32" s="1"/>
      <c r="B32" s="50"/>
      <c r="C32" s="50"/>
      <c r="D32" s="54"/>
    </row>
    <row r="33" spans="1:4" ht="15.6" x14ac:dyDescent="0.3">
      <c r="A33" s="1"/>
      <c r="B33" s="50"/>
      <c r="C33" s="50"/>
      <c r="D33" s="54"/>
    </row>
    <row r="34" spans="1:4" ht="15.6" x14ac:dyDescent="0.3">
      <c r="A34" s="1"/>
      <c r="B34" s="50"/>
      <c r="C34" s="50"/>
      <c r="D34" s="54"/>
    </row>
    <row r="35" spans="1:4" ht="15.6" x14ac:dyDescent="0.3">
      <c r="A35" s="1"/>
      <c r="B35" s="50"/>
      <c r="C35" s="50"/>
      <c r="D35" s="54"/>
    </row>
    <row r="36" spans="1:4" ht="15.6" x14ac:dyDescent="0.3">
      <c r="A36" s="1"/>
      <c r="B36" s="50"/>
      <c r="C36" s="50"/>
      <c r="D36" s="5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2021-03-15T06:59:12Z</dcterms:modified>
</cp:coreProperties>
</file>