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'3кв'!$A$1:$E$48</definedName>
    <definedName name="_xlnm.Print_Area" localSheetId="3">'4кв'!$A$1:$E$48</definedName>
    <definedName name="_xlnm.Print_Area" localSheetId="4">отчет!$A$1:$C$32</definedName>
  </definedNames>
  <calcPr calcId="145621"/>
</workbook>
</file>

<file path=xl/calcChain.xml><?xml version="1.0" encoding="utf-8"?>
<calcChain xmlns="http://schemas.openxmlformats.org/spreadsheetml/2006/main">
  <c r="C16" i="17" l="1"/>
  <c r="C18" i="17"/>
  <c r="C8" i="17"/>
  <c r="C13" i="17"/>
  <c r="C14" i="17"/>
  <c r="C15" i="17"/>
  <c r="C12" i="17"/>
  <c r="C6" i="17"/>
  <c r="C17" i="17"/>
  <c r="C9" i="17"/>
  <c r="B43" i="16"/>
  <c r="E26" i="16"/>
  <c r="B47" i="16" s="1"/>
  <c r="E24" i="16"/>
  <c r="E23" i="16"/>
  <c r="E22" i="16"/>
  <c r="C10" i="17" l="1"/>
  <c r="C20" i="17"/>
  <c r="B48" i="16"/>
  <c r="E24" i="15"/>
  <c r="E23" i="15"/>
  <c r="E22" i="15"/>
  <c r="E26" i="15" s="1"/>
  <c r="C21" i="17" l="1"/>
  <c r="B47" i="15"/>
  <c r="E24" i="14" l="1"/>
  <c r="E27" i="14"/>
  <c r="E23" i="14"/>
  <c r="D22" i="14"/>
  <c r="E22" i="14" s="1"/>
  <c r="E28" i="14" s="1"/>
  <c r="B49" i="14" l="1"/>
  <c r="D22" i="13"/>
  <c r="E26" i="13" l="1"/>
  <c r="E23" i="13"/>
  <c r="E22" i="13"/>
  <c r="E27" i="13" l="1"/>
  <c r="B48" i="13" s="1"/>
  <c r="B49" i="13" l="1"/>
  <c r="B45" i="14" s="1"/>
  <c r="B50" i="14" s="1"/>
  <c r="B43" i="15" s="1"/>
  <c r="B48" i="15" s="1"/>
</calcChain>
</file>

<file path=xl/sharedStrings.xml><?xml version="1.0" encoding="utf-8"?>
<sst xmlns="http://schemas.openxmlformats.org/spreadsheetml/2006/main" count="263" uniqueCount="98">
  <si>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</si>
  <si>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</si>
  <si>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</si>
  <si>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</si>
  <si>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</si>
  <si>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</si>
  <si>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</si>
  <si>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</si>
  <si>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</si>
  <si>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</si>
  <si>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</si>
  <si>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</si>
  <si>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</si>
  <si>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</si>
  <si>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</si>
  <si>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</si>
  <si>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</si>
  <si>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</si>
  <si>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</si>
  <si>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</si>
  <si>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</si>
  <si>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</si>
  <si>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</si>
  <si>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</si>
  <si>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</si>
  <si>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</si>
  <si>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№45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</si>
  <si>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</si>
  <si>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</si>
  <si>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</si>
  <si>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</si>
  <si>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</si>
  <si>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</si>
  <si>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</si>
  <si>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</si>
  <si>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Ситник Т. 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</si>
  <si>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Ситник Тамары Владимировны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</si>
  <si>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22.08.2016 г.</t>
    </r>
  </si>
  <si>
    <t>Расходы по содержанию и тек ремонту</t>
  </si>
  <si>
    <t>Итого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</si>
  <si>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</si>
  <si>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</si>
  <si>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</si>
  <si>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Стоимость материалов </t>
  </si>
  <si>
    <t>ч/час</t>
  </si>
  <si>
    <t xml:space="preserve">Услуги по содержанию многоквартирного дома </t>
  </si>
  <si>
    <t>за 1 квартал 2020 года</t>
  </si>
  <si>
    <t>"31" 03   2020 г.</t>
  </si>
  <si>
    <t>Обработка подъездов хлорсодержащими растворами  опрыскивание 1 раз в неделю</t>
  </si>
  <si>
    <t>с 26.03 по 31.03</t>
  </si>
  <si>
    <t>Монтаж доски объявлений,регулировка доводчика</t>
  </si>
  <si>
    <t>январь</t>
  </si>
  <si>
    <t>Предъявлено населению 33694,19</t>
  </si>
  <si>
    <t>интернет Ростелеком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</si>
  <si>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три тысячи семьсот шестьдесят три рубля 70 копеек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</si>
  <si>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</si>
  <si>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</si>
  <si>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</si>
  <si>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</si>
  <si>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Монтаж водоотводных лотков смета</t>
  </si>
  <si>
    <t>Замена шарового крана на стояке ХВС кв.8</t>
  </si>
  <si>
    <t>апрель</t>
  </si>
  <si>
    <t>июнь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</si>
  <si>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шестьдесят тысяч четыреста пять рублей 56 копеек</t>
    </r>
  </si>
  <si>
    <t>Предъявлено населению 33625,98</t>
  </si>
  <si>
    <t>за 3 квартал 2020 года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</si>
  <si>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</si>
  <si>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</si>
  <si>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шесть тысяч девятьсот сорок шесть рублей  02 копейки</t>
    </r>
  </si>
  <si>
    <t>Предъявлено населению 34711,83</t>
  </si>
  <si>
    <t>за 4 квартал 2020 года</t>
  </si>
  <si>
    <t>"31" 12 2020 г.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</si>
  <si>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</si>
  <si>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</si>
  <si>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</si>
  <si>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</si>
  <si>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</si>
  <si>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</si>
  <si>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</si>
  <si>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</si>
  <si>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</si>
  <si>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Обработка подъездов хлорсодержащими растворами  протирка перил, почт.ящиков, замков ежедневно</t>
  </si>
  <si>
    <t>Стоимость материалов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</si>
  <si>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</si>
  <si>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</si>
  <si>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</si>
  <si>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</si>
  <si>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</si>
  <si>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</si>
  <si>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</si>
  <si>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ул.Комсомольская,5</t>
  </si>
  <si>
    <t>Начислено всего 136743,83</t>
  </si>
  <si>
    <t>Оплачено за размещение оборудования в МОП интернет Ростелеком</t>
  </si>
  <si>
    <t xml:space="preserve">           2. Всего за период с "01" 10 2020 г. по "31" 12 2020 г. выполнено работ (оказано услуг) на общую сумму двадцать пять тысяч девятьсот сорок шесть рублей 02 копейки</t>
  </si>
  <si>
    <t>Непредвиденные работы 5 ч/ч</t>
  </si>
  <si>
    <t>Перечень предлагаемых работ на 2021 год.</t>
  </si>
  <si>
    <t>Председатель совета дома_____________________________________________</t>
  </si>
  <si>
    <t>Монтаж водоотвода смета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</si>
</sst>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6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0" fillId="0" borderId="8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2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Normal="100" zoomScaleSheetLayoutView="100" workbookViewId="0">
      <selection activeCell="A28" sqref="A28:E2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27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46</v>
      </c>
      <c r="B3" s="70"/>
      <c r="C3" s="70"/>
      <c r="D3" s="70"/>
      <c r="E3" s="70"/>
    </row>
    <row r="4" spans="1:5" s="1" customFormat="1" ht="15.6" x14ac:dyDescent="0.3">
      <c r="A4" s="29" t="s">
        <v>13</v>
      </c>
      <c r="B4" s="28"/>
      <c r="C4" s="28"/>
      <c r="D4" s="71" t="s">
        <v>47</v>
      </c>
      <c r="E4" s="71"/>
    </row>
    <row r="5" spans="1:5" x14ac:dyDescent="0.25">
      <c r="A5" s="32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2" t="s">
        <v>36</v>
      </c>
      <c r="B9" s="72"/>
      <c r="C9" s="72"/>
      <c r="D9" s="72"/>
      <c r="E9" s="72"/>
    </row>
    <row r="10" spans="1:5" ht="27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72" t="s">
        <v>37</v>
      </c>
      <c r="B11" s="72"/>
      <c r="C11" s="72"/>
      <c r="D11" s="72"/>
      <c r="E11" s="72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x14ac:dyDescent="0.25">
      <c r="A13" s="72" t="s">
        <v>23</v>
      </c>
      <c r="B13" s="72"/>
      <c r="C13" s="72"/>
      <c r="D13" s="72"/>
      <c r="E13" s="72"/>
    </row>
    <row r="14" spans="1:5" ht="16.5" customHeight="1" x14ac:dyDescent="0.25">
      <c r="A14" s="74" t="s">
        <v>2</v>
      </c>
      <c r="B14" s="77"/>
      <c r="C14" s="77"/>
      <c r="D14" s="77"/>
      <c r="E14" s="77"/>
    </row>
    <row r="15" spans="1:5" ht="16.5" customHeight="1" x14ac:dyDescent="0.25">
      <c r="A15" s="72" t="s">
        <v>22</v>
      </c>
      <c r="B15" s="72"/>
      <c r="C15" s="72"/>
      <c r="D15" s="72"/>
      <c r="E15" s="72"/>
    </row>
    <row r="16" spans="1:5" x14ac:dyDescent="0.25">
      <c r="A16" s="74" t="s">
        <v>16</v>
      </c>
      <c r="B16" s="77"/>
      <c r="C16" s="77"/>
      <c r="D16" s="77"/>
      <c r="E16" s="77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26</v>
      </c>
      <c r="B18" s="72"/>
      <c r="C18" s="72"/>
      <c r="D18" s="72"/>
      <c r="E18" s="72"/>
    </row>
    <row r="19" spans="1:7" ht="36.75" customHeight="1" x14ac:dyDescent="0.25">
      <c r="A19" s="73" t="s">
        <v>27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613.5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6" t="s">
        <v>45</v>
      </c>
      <c r="B22" s="9" t="s">
        <v>41</v>
      </c>
      <c r="C22" s="3" t="s">
        <v>4</v>
      </c>
      <c r="D22" s="3">
        <f>9.19</f>
        <v>9.19</v>
      </c>
      <c r="E22" s="8">
        <f>D22*F20*G20</f>
        <v>16914.195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3.3</v>
      </c>
      <c r="E23" s="8">
        <f>D23*F20*G20</f>
        <v>6073.65</v>
      </c>
    </row>
    <row r="24" spans="1:7" s="16" customFormat="1" ht="41.4" x14ac:dyDescent="0.25">
      <c r="A24" s="7" t="s">
        <v>48</v>
      </c>
      <c r="B24" s="34" t="s">
        <v>49</v>
      </c>
      <c r="C24" s="3" t="s">
        <v>4</v>
      </c>
      <c r="D24" s="3"/>
      <c r="E24" s="8">
        <v>98.55</v>
      </c>
    </row>
    <row r="25" spans="1:7" s="16" customFormat="1" x14ac:dyDescent="0.25">
      <c r="A25" s="19" t="s">
        <v>43</v>
      </c>
      <c r="B25" s="17" t="s">
        <v>29</v>
      </c>
      <c r="C25" s="20" t="s">
        <v>30</v>
      </c>
      <c r="D25" s="27"/>
      <c r="E25" s="21">
        <v>86</v>
      </c>
    </row>
    <row r="26" spans="1:7" s="16" customFormat="1" ht="41.4" customHeight="1" x14ac:dyDescent="0.25">
      <c r="A26" s="38" t="s">
        <v>50</v>
      </c>
      <c r="B26" s="17" t="s">
        <v>51</v>
      </c>
      <c r="C26" s="20" t="s">
        <v>44</v>
      </c>
      <c r="D26" s="30">
        <v>3</v>
      </c>
      <c r="E26" s="21">
        <f>D26*197.1</f>
        <v>591.29999999999995</v>
      </c>
    </row>
    <row r="27" spans="1:7" ht="21.6" customHeight="1" x14ac:dyDescent="0.25">
      <c r="A27" s="23" t="s">
        <v>39</v>
      </c>
      <c r="B27" s="22"/>
      <c r="C27" s="24"/>
      <c r="D27" s="24"/>
      <c r="E27" s="25">
        <f>SUM(E22:E26)</f>
        <v>23763.695</v>
      </c>
    </row>
    <row r="28" spans="1:7" ht="27" customHeight="1" x14ac:dyDescent="0.25">
      <c r="A28" s="79" t="s">
        <v>54</v>
      </c>
      <c r="B28" s="79"/>
      <c r="C28" s="79"/>
      <c r="D28" s="79"/>
      <c r="E28" s="79"/>
    </row>
    <row r="29" spans="1:7" x14ac:dyDescent="0.25">
      <c r="A29" s="72" t="s">
        <v>21</v>
      </c>
      <c r="B29" s="72"/>
      <c r="C29" s="72"/>
      <c r="D29" s="72"/>
      <c r="E29" s="72"/>
    </row>
    <row r="30" spans="1:7" ht="25.95" customHeight="1" x14ac:dyDescent="0.25">
      <c r="A30" s="72" t="s">
        <v>20</v>
      </c>
      <c r="B30" s="72"/>
      <c r="C30" s="72"/>
      <c r="D30" s="72"/>
      <c r="E30" s="72"/>
    </row>
    <row r="31" spans="1:7" x14ac:dyDescent="0.25">
      <c r="A31" s="72" t="s">
        <v>31</v>
      </c>
      <c r="B31" s="72"/>
      <c r="C31" s="72"/>
      <c r="D31" s="72"/>
      <c r="E31" s="72"/>
    </row>
    <row r="32" spans="1:7" x14ac:dyDescent="0.25">
      <c r="A32" s="72" t="s">
        <v>18</v>
      </c>
      <c r="B32" s="72"/>
      <c r="C32" s="72"/>
      <c r="D32" s="72"/>
      <c r="E32" s="72"/>
    </row>
    <row r="33" spans="1:5" x14ac:dyDescent="0.25">
      <c r="A33" s="80" t="s">
        <v>5</v>
      </c>
      <c r="B33" s="80"/>
      <c r="C33" s="80"/>
      <c r="D33" s="80"/>
      <c r="E33" s="80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81" t="s">
        <v>28</v>
      </c>
      <c r="B35" s="81"/>
      <c r="C35" s="81"/>
      <c r="D35" s="81"/>
      <c r="E35" s="5"/>
    </row>
    <row r="36" spans="1:5" x14ac:dyDescent="0.25">
      <c r="B36" s="78" t="s">
        <v>19</v>
      </c>
      <c r="C36" s="78"/>
      <c r="D36" s="78"/>
      <c r="E36" s="6" t="s">
        <v>6</v>
      </c>
    </row>
    <row r="37" spans="1:5" x14ac:dyDescent="0.25">
      <c r="A37" s="31"/>
      <c r="B37" s="31"/>
      <c r="C37" s="31"/>
      <c r="D37" s="31"/>
      <c r="E37" s="31"/>
    </row>
    <row r="38" spans="1:5" x14ac:dyDescent="0.25">
      <c r="A38" s="82" t="s">
        <v>35</v>
      </c>
      <c r="B38" s="82"/>
      <c r="C38" s="82"/>
      <c r="D38" s="82"/>
      <c r="E38" s="5"/>
    </row>
    <row r="39" spans="1:5" x14ac:dyDescent="0.25">
      <c r="B39" s="78" t="s">
        <v>19</v>
      </c>
      <c r="C39" s="78"/>
      <c r="D39" s="78"/>
      <c r="E39" s="6" t="s">
        <v>6</v>
      </c>
    </row>
    <row r="43" spans="1:5" x14ac:dyDescent="0.25">
      <c r="A43" s="10" t="s">
        <v>32</v>
      </c>
    </row>
    <row r="44" spans="1:5" x14ac:dyDescent="0.25">
      <c r="A44" s="2" t="s">
        <v>40</v>
      </c>
      <c r="B44" s="11">
        <v>75947.199999999997</v>
      </c>
    </row>
    <row r="45" spans="1:5" ht="31.2" x14ac:dyDescent="0.3">
      <c r="A45" s="18" t="s">
        <v>52</v>
      </c>
      <c r="B45" s="12"/>
    </row>
    <row r="46" spans="1:5" x14ac:dyDescent="0.25">
      <c r="A46" s="15" t="s">
        <v>34</v>
      </c>
      <c r="B46" s="12">
        <v>34133.699999999997</v>
      </c>
    </row>
    <row r="47" spans="1:5" x14ac:dyDescent="0.25">
      <c r="A47" s="15" t="s">
        <v>53</v>
      </c>
      <c r="B47" s="12">
        <v>450</v>
      </c>
    </row>
    <row r="48" spans="1:5" ht="27.6" x14ac:dyDescent="0.25">
      <c r="A48" s="33" t="s">
        <v>38</v>
      </c>
      <c r="B48" s="12">
        <f>E27</f>
        <v>23763.695</v>
      </c>
    </row>
    <row r="49" spans="1:3" x14ac:dyDescent="0.25">
      <c r="A49" s="13" t="s">
        <v>33</v>
      </c>
      <c r="B49" s="11">
        <f>B44+B46+B47-B48</f>
        <v>86767.204999999987</v>
      </c>
    </row>
    <row r="50" spans="1:3" x14ac:dyDescent="0.25">
      <c r="C50" s="14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3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27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55</v>
      </c>
      <c r="B3" s="70"/>
      <c r="C3" s="70"/>
      <c r="D3" s="70"/>
      <c r="E3" s="70"/>
    </row>
    <row r="4" spans="1:5" s="1" customFormat="1" ht="15.6" x14ac:dyDescent="0.3">
      <c r="A4" s="29" t="s">
        <v>13</v>
      </c>
      <c r="B4" s="28"/>
      <c r="C4" s="28"/>
      <c r="D4" s="71" t="s">
        <v>56</v>
      </c>
      <c r="E4" s="71"/>
    </row>
    <row r="5" spans="1:5" x14ac:dyDescent="0.25">
      <c r="A5" s="37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2" t="s">
        <v>36</v>
      </c>
      <c r="B9" s="72"/>
      <c r="C9" s="72"/>
      <c r="D9" s="72"/>
      <c r="E9" s="72"/>
    </row>
    <row r="10" spans="1:5" ht="27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72" t="s">
        <v>37</v>
      </c>
      <c r="B11" s="72"/>
      <c r="C11" s="72"/>
      <c r="D11" s="72"/>
      <c r="E11" s="72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x14ac:dyDescent="0.25">
      <c r="A13" s="72" t="s">
        <v>23</v>
      </c>
      <c r="B13" s="72"/>
      <c r="C13" s="72"/>
      <c r="D13" s="72"/>
      <c r="E13" s="72"/>
    </row>
    <row r="14" spans="1:5" ht="16.5" customHeight="1" x14ac:dyDescent="0.25">
      <c r="A14" s="74" t="s">
        <v>2</v>
      </c>
      <c r="B14" s="77"/>
      <c r="C14" s="77"/>
      <c r="D14" s="77"/>
      <c r="E14" s="77"/>
    </row>
    <row r="15" spans="1:5" ht="16.5" customHeight="1" x14ac:dyDescent="0.25">
      <c r="A15" s="72" t="s">
        <v>22</v>
      </c>
      <c r="B15" s="72"/>
      <c r="C15" s="72"/>
      <c r="D15" s="72"/>
      <c r="E15" s="72"/>
    </row>
    <row r="16" spans="1:5" x14ac:dyDescent="0.25">
      <c r="A16" s="74" t="s">
        <v>16</v>
      </c>
      <c r="B16" s="77"/>
      <c r="C16" s="77"/>
      <c r="D16" s="77"/>
      <c r="E16" s="77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26</v>
      </c>
      <c r="B18" s="72"/>
      <c r="C18" s="72"/>
      <c r="D18" s="72"/>
      <c r="E18" s="72"/>
    </row>
    <row r="19" spans="1:7" ht="36.75" customHeight="1" x14ac:dyDescent="0.25">
      <c r="A19" s="73" t="s">
        <v>27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613.5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6" t="s">
        <v>45</v>
      </c>
      <c r="B22" s="9" t="s">
        <v>41</v>
      </c>
      <c r="C22" s="3" t="s">
        <v>4</v>
      </c>
      <c r="D22" s="3">
        <f>9.19</f>
        <v>9.19</v>
      </c>
      <c r="E22" s="8">
        <f>D22*F20*G20</f>
        <v>16914.195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3.3</v>
      </c>
      <c r="E23" s="8">
        <f>D23*F20*G20</f>
        <v>6073.65</v>
      </c>
    </row>
    <row r="24" spans="1:7" s="16" customFormat="1" ht="69" x14ac:dyDescent="0.25">
      <c r="A24" s="7" t="s">
        <v>57</v>
      </c>
      <c r="B24" s="9" t="s">
        <v>58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19" t="s">
        <v>43</v>
      </c>
      <c r="B25" s="9" t="s">
        <v>58</v>
      </c>
      <c r="C25" s="20" t="s">
        <v>30</v>
      </c>
      <c r="D25" s="27"/>
      <c r="E25" s="21">
        <v>316.47000000000003</v>
      </c>
    </row>
    <row r="26" spans="1:7" s="16" customFormat="1" ht="27.6" x14ac:dyDescent="0.25">
      <c r="A26" s="42" t="s">
        <v>59</v>
      </c>
      <c r="B26" s="9" t="s">
        <v>61</v>
      </c>
      <c r="C26" s="20" t="s">
        <v>30</v>
      </c>
      <c r="D26" s="27"/>
      <c r="E26" s="21">
        <v>34334.76</v>
      </c>
    </row>
    <row r="27" spans="1:7" s="16" customFormat="1" ht="29.4" customHeight="1" x14ac:dyDescent="0.25">
      <c r="A27" s="42" t="s">
        <v>60</v>
      </c>
      <c r="B27" s="17" t="s">
        <v>62</v>
      </c>
      <c r="C27" s="20" t="s">
        <v>44</v>
      </c>
      <c r="D27" s="30">
        <v>2</v>
      </c>
      <c r="E27" s="21">
        <f>D27*197.1</f>
        <v>394.2</v>
      </c>
    </row>
    <row r="28" spans="1:7" ht="21.6" customHeight="1" x14ac:dyDescent="0.25">
      <c r="A28" s="23" t="s">
        <v>39</v>
      </c>
      <c r="B28" s="22"/>
      <c r="C28" s="24"/>
      <c r="D28" s="24"/>
      <c r="E28" s="25">
        <f>SUM(E22:E27)</f>
        <v>60405.555</v>
      </c>
    </row>
    <row r="29" spans="1:7" ht="27" customHeight="1" x14ac:dyDescent="0.25">
      <c r="A29" s="79" t="s">
        <v>63</v>
      </c>
      <c r="B29" s="79"/>
      <c r="C29" s="79"/>
      <c r="D29" s="79"/>
      <c r="E29" s="79"/>
    </row>
    <row r="30" spans="1:7" x14ac:dyDescent="0.25">
      <c r="A30" s="72" t="s">
        <v>21</v>
      </c>
      <c r="B30" s="72"/>
      <c r="C30" s="72"/>
      <c r="D30" s="72"/>
      <c r="E30" s="72"/>
    </row>
    <row r="31" spans="1:7" ht="25.95" customHeight="1" x14ac:dyDescent="0.25">
      <c r="A31" s="72" t="s">
        <v>20</v>
      </c>
      <c r="B31" s="72"/>
      <c r="C31" s="72"/>
      <c r="D31" s="72"/>
      <c r="E31" s="72"/>
    </row>
    <row r="32" spans="1:7" x14ac:dyDescent="0.25">
      <c r="A32" s="72" t="s">
        <v>31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80" t="s">
        <v>5</v>
      </c>
      <c r="B34" s="80"/>
      <c r="C34" s="80"/>
      <c r="D34" s="80"/>
      <c r="E34" s="80"/>
    </row>
    <row r="35" spans="1:5" x14ac:dyDescent="0.25">
      <c r="A35" s="72" t="s">
        <v>18</v>
      </c>
      <c r="B35" s="72"/>
      <c r="C35" s="72"/>
      <c r="D35" s="72"/>
      <c r="E35" s="72"/>
    </row>
    <row r="36" spans="1:5" x14ac:dyDescent="0.25">
      <c r="A36" s="81" t="s">
        <v>28</v>
      </c>
      <c r="B36" s="81"/>
      <c r="C36" s="81"/>
      <c r="D36" s="81"/>
      <c r="E36" s="5"/>
    </row>
    <row r="37" spans="1:5" x14ac:dyDescent="0.25">
      <c r="B37" s="78" t="s">
        <v>19</v>
      </c>
      <c r="C37" s="78"/>
      <c r="D37" s="78"/>
      <c r="E37" s="6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82" t="s">
        <v>35</v>
      </c>
      <c r="B39" s="82"/>
      <c r="C39" s="82"/>
      <c r="D39" s="82"/>
      <c r="E39" s="5"/>
    </row>
    <row r="40" spans="1:5" x14ac:dyDescent="0.25">
      <c r="B40" s="78" t="s">
        <v>19</v>
      </c>
      <c r="C40" s="78"/>
      <c r="D40" s="78"/>
      <c r="E40" s="6" t="s">
        <v>6</v>
      </c>
    </row>
    <row r="44" spans="1:5" x14ac:dyDescent="0.25">
      <c r="A44" s="10" t="s">
        <v>32</v>
      </c>
    </row>
    <row r="45" spans="1:5" x14ac:dyDescent="0.25">
      <c r="A45" s="2" t="s">
        <v>40</v>
      </c>
      <c r="B45" s="11">
        <f>'1кв'!B49</f>
        <v>86767.204999999987</v>
      </c>
    </row>
    <row r="46" spans="1:5" ht="31.2" x14ac:dyDescent="0.3">
      <c r="A46" s="18" t="s">
        <v>64</v>
      </c>
      <c r="B46" s="12"/>
    </row>
    <row r="47" spans="1:5" x14ac:dyDescent="0.25">
      <c r="A47" s="15" t="s">
        <v>34</v>
      </c>
      <c r="B47" s="12">
        <v>34689.660000000003</v>
      </c>
    </row>
    <row r="48" spans="1:5" x14ac:dyDescent="0.25">
      <c r="A48" s="15" t="s">
        <v>53</v>
      </c>
      <c r="B48" s="12">
        <v>450</v>
      </c>
    </row>
    <row r="49" spans="1:3" ht="27.6" x14ac:dyDescent="0.25">
      <c r="A49" s="35" t="s">
        <v>38</v>
      </c>
      <c r="B49" s="12">
        <f>E28</f>
        <v>60405.555</v>
      </c>
    </row>
    <row r="50" spans="1:3" x14ac:dyDescent="0.25">
      <c r="A50" s="13" t="s">
        <v>33</v>
      </c>
      <c r="B50" s="11">
        <f>B45+B47+B48-B49</f>
        <v>61501.30999999999</v>
      </c>
    </row>
    <row r="51" spans="1:3" x14ac:dyDescent="0.25">
      <c r="C51" s="14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3" zoomScaleNormal="100" zoomScaleSheetLayoutView="100" workbookViewId="0">
      <selection activeCell="O44" sqref="O4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27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65</v>
      </c>
      <c r="B3" s="70"/>
      <c r="C3" s="70"/>
      <c r="D3" s="70"/>
      <c r="E3" s="70"/>
    </row>
    <row r="4" spans="1:5" s="1" customFormat="1" ht="15.6" x14ac:dyDescent="0.3">
      <c r="A4" s="29" t="s">
        <v>13</v>
      </c>
      <c r="B4" s="28"/>
      <c r="C4" s="28"/>
      <c r="D4" s="71" t="s">
        <v>66</v>
      </c>
      <c r="E4" s="71"/>
    </row>
    <row r="5" spans="1:5" x14ac:dyDescent="0.25">
      <c r="A5" s="41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2" t="s">
        <v>36</v>
      </c>
      <c r="B9" s="72"/>
      <c r="C9" s="72"/>
      <c r="D9" s="72"/>
      <c r="E9" s="72"/>
    </row>
    <row r="10" spans="1:5" ht="27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72" t="s">
        <v>37</v>
      </c>
      <c r="B11" s="72"/>
      <c r="C11" s="72"/>
      <c r="D11" s="72"/>
      <c r="E11" s="72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x14ac:dyDescent="0.25">
      <c r="A13" s="72" t="s">
        <v>23</v>
      </c>
      <c r="B13" s="72"/>
      <c r="C13" s="72"/>
      <c r="D13" s="72"/>
      <c r="E13" s="72"/>
    </row>
    <row r="14" spans="1:5" ht="16.5" customHeight="1" x14ac:dyDescent="0.25">
      <c r="A14" s="74" t="s">
        <v>2</v>
      </c>
      <c r="B14" s="77"/>
      <c r="C14" s="77"/>
      <c r="D14" s="77"/>
      <c r="E14" s="77"/>
    </row>
    <row r="15" spans="1:5" ht="16.5" customHeight="1" x14ac:dyDescent="0.25">
      <c r="A15" s="72" t="s">
        <v>22</v>
      </c>
      <c r="B15" s="72"/>
      <c r="C15" s="72"/>
      <c r="D15" s="72"/>
      <c r="E15" s="72"/>
    </row>
    <row r="16" spans="1:5" x14ac:dyDescent="0.25">
      <c r="A16" s="74" t="s">
        <v>16</v>
      </c>
      <c r="B16" s="77"/>
      <c r="C16" s="77"/>
      <c r="D16" s="77"/>
      <c r="E16" s="77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26</v>
      </c>
      <c r="B18" s="72"/>
      <c r="C18" s="72"/>
      <c r="D18" s="72"/>
      <c r="E18" s="72"/>
    </row>
    <row r="19" spans="1:7" ht="36.75" customHeight="1" x14ac:dyDescent="0.25">
      <c r="A19" s="73" t="s">
        <v>27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613.5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6" t="s">
        <v>45</v>
      </c>
      <c r="B22" s="9" t="s">
        <v>41</v>
      </c>
      <c r="C22" s="3" t="s">
        <v>4</v>
      </c>
      <c r="D22" s="3">
        <v>9.65</v>
      </c>
      <c r="E22" s="8">
        <f>D22*F20*G20</f>
        <v>17760.825000000001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3.43</v>
      </c>
      <c r="E23" s="8">
        <f>D23*F20*G20</f>
        <v>6312.9150000000009</v>
      </c>
    </row>
    <row r="24" spans="1:7" s="16" customFormat="1" ht="69" x14ac:dyDescent="0.25">
      <c r="A24" s="7" t="s">
        <v>57</v>
      </c>
      <c r="B24" s="9" t="s">
        <v>67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19" t="s">
        <v>43</v>
      </c>
      <c r="B25" s="9" t="s">
        <v>67</v>
      </c>
      <c r="C25" s="20" t="s">
        <v>30</v>
      </c>
      <c r="D25" s="27"/>
      <c r="E25" s="21">
        <v>500</v>
      </c>
    </row>
    <row r="26" spans="1:7" ht="21.6" customHeight="1" x14ac:dyDescent="0.25">
      <c r="A26" s="23" t="s">
        <v>39</v>
      </c>
      <c r="B26" s="22"/>
      <c r="C26" s="24"/>
      <c r="D26" s="24"/>
      <c r="E26" s="25">
        <f>SUM(E22:E25)</f>
        <v>26946.02</v>
      </c>
    </row>
    <row r="27" spans="1:7" ht="27" customHeight="1" x14ac:dyDescent="0.25">
      <c r="A27" s="79" t="s">
        <v>68</v>
      </c>
      <c r="B27" s="79"/>
      <c r="C27" s="79"/>
      <c r="D27" s="79"/>
      <c r="E27" s="79"/>
    </row>
    <row r="28" spans="1:7" x14ac:dyDescent="0.25">
      <c r="A28" s="72" t="s">
        <v>21</v>
      </c>
      <c r="B28" s="72"/>
      <c r="C28" s="72"/>
      <c r="D28" s="72"/>
      <c r="E28" s="72"/>
    </row>
    <row r="29" spans="1:7" ht="25.95" customHeight="1" x14ac:dyDescent="0.25">
      <c r="A29" s="72" t="s">
        <v>20</v>
      </c>
      <c r="B29" s="72"/>
      <c r="C29" s="72"/>
      <c r="D29" s="72"/>
      <c r="E29" s="72"/>
    </row>
    <row r="30" spans="1:7" x14ac:dyDescent="0.25">
      <c r="A30" s="72" t="s">
        <v>31</v>
      </c>
      <c r="B30" s="72"/>
      <c r="C30" s="72"/>
      <c r="D30" s="72"/>
      <c r="E30" s="72"/>
    </row>
    <row r="31" spans="1:7" x14ac:dyDescent="0.25">
      <c r="A31" s="72" t="s">
        <v>18</v>
      </c>
      <c r="B31" s="72"/>
      <c r="C31" s="72"/>
      <c r="D31" s="72"/>
      <c r="E31" s="72"/>
    </row>
    <row r="32" spans="1:7" x14ac:dyDescent="0.25">
      <c r="A32" s="80" t="s">
        <v>5</v>
      </c>
      <c r="B32" s="80"/>
      <c r="C32" s="80"/>
      <c r="D32" s="80"/>
      <c r="E32" s="80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81" t="s">
        <v>28</v>
      </c>
      <c r="B34" s="81"/>
      <c r="C34" s="81"/>
      <c r="D34" s="81"/>
      <c r="E34" s="5"/>
    </row>
    <row r="35" spans="1:5" x14ac:dyDescent="0.25">
      <c r="B35" s="78" t="s">
        <v>19</v>
      </c>
      <c r="C35" s="78"/>
      <c r="D35" s="78"/>
      <c r="E35" s="6" t="s">
        <v>6</v>
      </c>
    </row>
    <row r="36" spans="1:5" x14ac:dyDescent="0.25">
      <c r="A36" s="40"/>
      <c r="B36" s="40"/>
      <c r="C36" s="40"/>
      <c r="D36" s="40"/>
      <c r="E36" s="40"/>
    </row>
    <row r="37" spans="1:5" x14ac:dyDescent="0.25">
      <c r="A37" s="82" t="s">
        <v>35</v>
      </c>
      <c r="B37" s="82"/>
      <c r="C37" s="82"/>
      <c r="D37" s="82"/>
      <c r="E37" s="5"/>
    </row>
    <row r="38" spans="1:5" x14ac:dyDescent="0.25">
      <c r="B38" s="78" t="s">
        <v>19</v>
      </c>
      <c r="C38" s="78"/>
      <c r="D38" s="78"/>
      <c r="E38" s="6" t="s">
        <v>6</v>
      </c>
    </row>
    <row r="42" spans="1:5" x14ac:dyDescent="0.25">
      <c r="A42" s="10" t="s">
        <v>32</v>
      </c>
    </row>
    <row r="43" spans="1:5" x14ac:dyDescent="0.25">
      <c r="A43" s="2" t="s">
        <v>40</v>
      </c>
      <c r="B43" s="11">
        <f>'2кв'!B50</f>
        <v>61501.30999999999</v>
      </c>
    </row>
    <row r="44" spans="1:5" ht="31.2" x14ac:dyDescent="0.3">
      <c r="A44" s="18" t="s">
        <v>69</v>
      </c>
      <c r="B44" s="12"/>
    </row>
    <row r="45" spans="1:5" x14ac:dyDescent="0.25">
      <c r="A45" s="15" t="s">
        <v>34</v>
      </c>
      <c r="B45" s="12">
        <v>32792.379999999997</v>
      </c>
    </row>
    <row r="46" spans="1:5" x14ac:dyDescent="0.25">
      <c r="A46" s="15" t="s">
        <v>53</v>
      </c>
      <c r="B46" s="12">
        <v>450</v>
      </c>
    </row>
    <row r="47" spans="1:5" ht="27.6" x14ac:dyDescent="0.25">
      <c r="A47" s="39" t="s">
        <v>38</v>
      </c>
      <c r="B47" s="12">
        <f>E26</f>
        <v>26946.02</v>
      </c>
    </row>
    <row r="48" spans="1:5" x14ac:dyDescent="0.25">
      <c r="A48" s="13" t="s">
        <v>33</v>
      </c>
      <c r="B48" s="11">
        <f>B43+B45+B46-B47</f>
        <v>67797.669999999984</v>
      </c>
    </row>
    <row r="49" spans="3:3" x14ac:dyDescent="0.25">
      <c r="C49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Normal="100" zoomScaleSheetLayoutView="100" workbookViewId="0">
      <selection activeCell="A27" sqref="A27: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27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70</v>
      </c>
      <c r="B3" s="70"/>
      <c r="C3" s="70"/>
      <c r="D3" s="70"/>
      <c r="E3" s="70"/>
    </row>
    <row r="4" spans="1:5" s="1" customFormat="1" ht="15.6" x14ac:dyDescent="0.3">
      <c r="A4" s="29" t="s">
        <v>13</v>
      </c>
      <c r="B4" s="28"/>
      <c r="C4" s="28"/>
      <c r="D4" s="71" t="s">
        <v>71</v>
      </c>
      <c r="E4" s="71"/>
    </row>
    <row r="5" spans="1:5" x14ac:dyDescent="0.25">
      <c r="A5" s="45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2" t="s">
        <v>36</v>
      </c>
      <c r="B9" s="72"/>
      <c r="C9" s="72"/>
      <c r="D9" s="72"/>
      <c r="E9" s="72"/>
    </row>
    <row r="10" spans="1:5" ht="27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72" t="s">
        <v>37</v>
      </c>
      <c r="B11" s="72"/>
      <c r="C11" s="72"/>
      <c r="D11" s="72"/>
      <c r="E11" s="72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x14ac:dyDescent="0.25">
      <c r="A13" s="72" t="s">
        <v>23</v>
      </c>
      <c r="B13" s="72"/>
      <c r="C13" s="72"/>
      <c r="D13" s="72"/>
      <c r="E13" s="72"/>
    </row>
    <row r="14" spans="1:5" ht="16.5" customHeight="1" x14ac:dyDescent="0.25">
      <c r="A14" s="74" t="s">
        <v>2</v>
      </c>
      <c r="B14" s="77"/>
      <c r="C14" s="77"/>
      <c r="D14" s="77"/>
      <c r="E14" s="77"/>
    </row>
    <row r="15" spans="1:5" ht="16.5" customHeight="1" x14ac:dyDescent="0.25">
      <c r="A15" s="72" t="s">
        <v>22</v>
      </c>
      <c r="B15" s="72"/>
      <c r="C15" s="72"/>
      <c r="D15" s="72"/>
      <c r="E15" s="72"/>
    </row>
    <row r="16" spans="1:5" x14ac:dyDescent="0.25">
      <c r="A16" s="74" t="s">
        <v>16</v>
      </c>
      <c r="B16" s="77"/>
      <c r="C16" s="77"/>
      <c r="D16" s="77"/>
      <c r="E16" s="77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26</v>
      </c>
      <c r="B18" s="72"/>
      <c r="C18" s="72"/>
      <c r="D18" s="72"/>
      <c r="E18" s="72"/>
    </row>
    <row r="19" spans="1:7" ht="36.75" customHeight="1" x14ac:dyDescent="0.25">
      <c r="A19" s="73" t="s">
        <v>27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613.5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6" t="s">
        <v>45</v>
      </c>
      <c r="B22" s="9" t="s">
        <v>41</v>
      </c>
      <c r="C22" s="3" t="s">
        <v>4</v>
      </c>
      <c r="D22" s="3">
        <v>9.65</v>
      </c>
      <c r="E22" s="8">
        <f>D22*F20*G20</f>
        <v>17760.825000000001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3.43</v>
      </c>
      <c r="E23" s="8">
        <f>D23*F20*G20</f>
        <v>6312.9150000000009</v>
      </c>
    </row>
    <row r="24" spans="1:7" s="16" customFormat="1" ht="69" x14ac:dyDescent="0.25">
      <c r="A24" s="7" t="s">
        <v>57</v>
      </c>
      <c r="B24" s="9" t="s">
        <v>72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19" t="s">
        <v>43</v>
      </c>
      <c r="B25" s="9" t="s">
        <v>72</v>
      </c>
      <c r="C25" s="20" t="s">
        <v>30</v>
      </c>
      <c r="D25" s="27"/>
      <c r="E25" s="65">
        <v>-500</v>
      </c>
    </row>
    <row r="26" spans="1:7" ht="21.6" customHeight="1" x14ac:dyDescent="0.25">
      <c r="A26" s="23" t="s">
        <v>39</v>
      </c>
      <c r="B26" s="22"/>
      <c r="C26" s="24"/>
      <c r="D26" s="24"/>
      <c r="E26" s="25">
        <f>SUM(E22:E25)</f>
        <v>25946.02</v>
      </c>
    </row>
    <row r="27" spans="1:7" ht="40.5" customHeight="1" x14ac:dyDescent="0.25">
      <c r="A27" s="79" t="s">
        <v>93</v>
      </c>
      <c r="B27" s="79"/>
      <c r="C27" s="79"/>
      <c r="D27" s="79"/>
      <c r="E27" s="79"/>
    </row>
    <row r="28" spans="1:7" ht="31.2" customHeight="1" x14ac:dyDescent="0.25">
      <c r="A28" s="72" t="s">
        <v>21</v>
      </c>
      <c r="B28" s="72"/>
      <c r="C28" s="72"/>
      <c r="D28" s="72"/>
      <c r="E28" s="72"/>
    </row>
    <row r="29" spans="1:7" ht="25.95" customHeight="1" x14ac:dyDescent="0.25">
      <c r="A29" s="72" t="s">
        <v>20</v>
      </c>
      <c r="B29" s="72"/>
      <c r="C29" s="72"/>
      <c r="D29" s="72"/>
      <c r="E29" s="72"/>
    </row>
    <row r="30" spans="1:7" ht="33" customHeight="1" x14ac:dyDescent="0.25">
      <c r="A30" s="72" t="s">
        <v>31</v>
      </c>
      <c r="B30" s="72"/>
      <c r="C30" s="72"/>
      <c r="D30" s="72"/>
      <c r="E30" s="72"/>
    </row>
    <row r="31" spans="1:7" x14ac:dyDescent="0.25">
      <c r="A31" s="72" t="s">
        <v>18</v>
      </c>
      <c r="B31" s="72"/>
      <c r="C31" s="72"/>
      <c r="D31" s="72"/>
      <c r="E31" s="72"/>
    </row>
    <row r="32" spans="1:7" x14ac:dyDescent="0.25">
      <c r="A32" s="80" t="s">
        <v>5</v>
      </c>
      <c r="B32" s="80"/>
      <c r="C32" s="80"/>
      <c r="D32" s="80"/>
      <c r="E32" s="80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81" t="s">
        <v>28</v>
      </c>
      <c r="B34" s="81"/>
      <c r="C34" s="81"/>
      <c r="D34" s="81"/>
      <c r="E34" s="5"/>
    </row>
    <row r="35" spans="1:5" x14ac:dyDescent="0.25">
      <c r="B35" s="78" t="s">
        <v>19</v>
      </c>
      <c r="C35" s="78"/>
      <c r="D35" s="78"/>
      <c r="E35" s="6" t="s">
        <v>6</v>
      </c>
    </row>
    <row r="36" spans="1:5" x14ac:dyDescent="0.25">
      <c r="A36" s="44"/>
      <c r="B36" s="44"/>
      <c r="C36" s="44"/>
      <c r="D36" s="44"/>
      <c r="E36" s="44"/>
    </row>
    <row r="37" spans="1:5" x14ac:dyDescent="0.25">
      <c r="A37" s="82" t="s">
        <v>35</v>
      </c>
      <c r="B37" s="82"/>
      <c r="C37" s="82"/>
      <c r="D37" s="82"/>
      <c r="E37" s="5"/>
    </row>
    <row r="38" spans="1:5" x14ac:dyDescent="0.25">
      <c r="B38" s="78" t="s">
        <v>19</v>
      </c>
      <c r="C38" s="78"/>
      <c r="D38" s="78"/>
      <c r="E38" s="6" t="s">
        <v>6</v>
      </c>
    </row>
    <row r="42" spans="1:5" x14ac:dyDescent="0.25">
      <c r="A42" s="10" t="s">
        <v>32</v>
      </c>
    </row>
    <row r="43" spans="1:5" x14ac:dyDescent="0.25">
      <c r="A43" s="2" t="s">
        <v>40</v>
      </c>
      <c r="B43" s="11">
        <f>'3кв'!B48</f>
        <v>67797.669999999984</v>
      </c>
    </row>
    <row r="44" spans="1:5" ht="31.2" x14ac:dyDescent="0.3">
      <c r="A44" s="18" t="s">
        <v>69</v>
      </c>
      <c r="B44" s="12"/>
    </row>
    <row r="45" spans="1:5" x14ac:dyDescent="0.25">
      <c r="A45" s="15" t="s">
        <v>34</v>
      </c>
      <c r="B45" s="12">
        <v>29447.31</v>
      </c>
    </row>
    <row r="46" spans="1:5" x14ac:dyDescent="0.25">
      <c r="A46" s="15" t="s">
        <v>53</v>
      </c>
      <c r="B46" s="12">
        <v>450</v>
      </c>
    </row>
    <row r="47" spans="1:5" ht="27.6" x14ac:dyDescent="0.25">
      <c r="A47" s="43" t="s">
        <v>38</v>
      </c>
      <c r="B47" s="12">
        <f>E26</f>
        <v>25946.02</v>
      </c>
    </row>
    <row r="48" spans="1:5" x14ac:dyDescent="0.25">
      <c r="A48" s="13" t="s">
        <v>33</v>
      </c>
      <c r="B48" s="11">
        <f>B43+B45+B46-B47</f>
        <v>71748.959999999977</v>
      </c>
    </row>
    <row r="49" spans="3:3" x14ac:dyDescent="0.25">
      <c r="C49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topLeftCell="A17" zoomScaleNormal="100" zoomScaleSheetLayoutView="100" workbookViewId="0">
      <selection activeCell="C25" sqref="C2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3" t="s">
        <v>73</v>
      </c>
      <c r="B1" s="83"/>
      <c r="C1" s="83"/>
      <c r="D1" s="46"/>
    </row>
    <row r="2" spans="1:5" ht="15.6" x14ac:dyDescent="0.3">
      <c r="A2" s="84" t="s">
        <v>74</v>
      </c>
      <c r="B2" s="84"/>
      <c r="C2" s="84"/>
      <c r="D2" s="1"/>
    </row>
    <row r="3" spans="1:5" ht="15.6" x14ac:dyDescent="0.3">
      <c r="A3" s="84" t="s">
        <v>75</v>
      </c>
      <c r="B3" s="84"/>
      <c r="C3" s="84"/>
      <c r="D3" s="1"/>
    </row>
    <row r="4" spans="1:5" ht="15.6" x14ac:dyDescent="0.3">
      <c r="A4" s="83" t="s">
        <v>90</v>
      </c>
      <c r="B4" s="83"/>
      <c r="C4" s="83"/>
      <c r="D4" s="46"/>
    </row>
    <row r="5" spans="1:5" ht="15.6" x14ac:dyDescent="0.3">
      <c r="A5" s="85"/>
      <c r="B5" s="85"/>
      <c r="C5" s="85"/>
      <c r="D5" s="1"/>
    </row>
    <row r="6" spans="1:5" ht="15.6" x14ac:dyDescent="0.3">
      <c r="A6" s="1"/>
      <c r="B6" s="47" t="s">
        <v>76</v>
      </c>
      <c r="C6" s="48">
        <f>'1кв'!B44</f>
        <v>75947.199999999997</v>
      </c>
      <c r="D6" s="49"/>
    </row>
    <row r="7" spans="1:5" ht="15.6" x14ac:dyDescent="0.3">
      <c r="A7" s="1"/>
      <c r="B7" s="47" t="s">
        <v>91</v>
      </c>
      <c r="C7" s="48"/>
      <c r="D7" s="49"/>
    </row>
    <row r="8" spans="1:5" ht="15.6" x14ac:dyDescent="0.3">
      <c r="A8" s="50" t="s">
        <v>77</v>
      </c>
      <c r="B8" s="47" t="s">
        <v>78</v>
      </c>
      <c r="C8" s="51">
        <f>'1кв'!B46+'2кв'!B47+'3кв'!B45+'4кв'!B45</f>
        <v>131063.04999999999</v>
      </c>
      <c r="D8" s="52"/>
    </row>
    <row r="9" spans="1:5" ht="31.2" x14ac:dyDescent="0.3">
      <c r="A9" s="50"/>
      <c r="B9" s="26" t="s">
        <v>92</v>
      </c>
      <c r="C9" s="51">
        <f>450*4</f>
        <v>1800</v>
      </c>
      <c r="D9" s="52"/>
    </row>
    <row r="10" spans="1:5" ht="15.6" x14ac:dyDescent="0.3">
      <c r="A10" s="28"/>
      <c r="B10" s="47" t="s">
        <v>79</v>
      </c>
      <c r="C10" s="53">
        <f>SUM(C8:C9)</f>
        <v>132863.04999999999</v>
      </c>
      <c r="D10" s="49"/>
    </row>
    <row r="11" spans="1:5" ht="15.6" x14ac:dyDescent="0.3">
      <c r="A11" s="1"/>
      <c r="B11" s="86"/>
      <c r="C11" s="86"/>
      <c r="D11" s="54"/>
    </row>
    <row r="12" spans="1:5" ht="15.6" x14ac:dyDescent="0.3">
      <c r="A12" s="1" t="s">
        <v>80</v>
      </c>
      <c r="B12" s="26" t="s">
        <v>45</v>
      </c>
      <c r="C12" s="55">
        <f>'1кв'!E22+'2кв'!E22+'3кв'!E22+'4кв'!E22</f>
        <v>69350.039999999994</v>
      </c>
      <c r="D12" s="54"/>
    </row>
    <row r="13" spans="1:5" ht="15.6" x14ac:dyDescent="0.3">
      <c r="A13" s="1"/>
      <c r="B13" s="7" t="s">
        <v>42</v>
      </c>
      <c r="C13" s="55">
        <f>'1кв'!E23+'2кв'!E23+'3кв'!E23+'4кв'!E23</f>
        <v>24773.13</v>
      </c>
      <c r="D13" s="54"/>
      <c r="E13" s="56"/>
    </row>
    <row r="14" spans="1:5" ht="27.6" x14ac:dyDescent="0.3">
      <c r="B14" s="7" t="s">
        <v>81</v>
      </c>
      <c r="C14" s="55">
        <f>'1кв'!E24+'2кв'!E24+'3кв'!E24+'4кв'!E24</f>
        <v>7215.3899999999994</v>
      </c>
      <c r="D14" s="54"/>
    </row>
    <row r="15" spans="1:5" ht="15.6" x14ac:dyDescent="0.3">
      <c r="A15" s="1"/>
      <c r="B15" s="57" t="s">
        <v>82</v>
      </c>
      <c r="C15" s="55">
        <f>'1кв'!E25+'2кв'!E25+'3кв'!E25+'4кв'!E25</f>
        <v>402.47</v>
      </c>
      <c r="D15" s="54"/>
    </row>
    <row r="16" spans="1:5" ht="15.6" x14ac:dyDescent="0.3">
      <c r="A16" s="1"/>
      <c r="B16" s="58" t="s">
        <v>94</v>
      </c>
      <c r="C16" s="59">
        <f>5*197.1</f>
        <v>985.5</v>
      </c>
      <c r="D16" s="54"/>
    </row>
    <row r="17" spans="1:5" ht="15.6" x14ac:dyDescent="0.3">
      <c r="A17" s="1"/>
      <c r="B17" s="60" t="s">
        <v>83</v>
      </c>
      <c r="C17" s="59">
        <f>SUM(C18:C19)</f>
        <v>34334.76</v>
      </c>
      <c r="D17" s="54"/>
    </row>
    <row r="18" spans="1:5" ht="15.6" x14ac:dyDescent="0.3">
      <c r="A18" s="1"/>
      <c r="B18" s="42" t="s">
        <v>97</v>
      </c>
      <c r="C18" s="59">
        <f>'2кв'!E26</f>
        <v>34334.76</v>
      </c>
      <c r="D18" s="54"/>
    </row>
    <row r="19" spans="1:5" ht="15.6" x14ac:dyDescent="0.3">
      <c r="A19" s="1"/>
      <c r="B19" s="61"/>
      <c r="C19" s="59"/>
      <c r="D19" s="54"/>
    </row>
    <row r="20" spans="1:5" ht="15.6" x14ac:dyDescent="0.3">
      <c r="A20" s="1"/>
      <c r="B20" s="62" t="s">
        <v>84</v>
      </c>
      <c r="C20" s="63">
        <f>SUM(C12:C17)</f>
        <v>137061.29</v>
      </c>
      <c r="D20" s="54"/>
      <c r="E20" s="56"/>
    </row>
    <row r="21" spans="1:5" ht="15.6" x14ac:dyDescent="0.3">
      <c r="A21" s="1"/>
      <c r="B21" s="64" t="s">
        <v>85</v>
      </c>
      <c r="C21" s="63">
        <f>C6+C10-C20</f>
        <v>71748.959999999992</v>
      </c>
      <c r="D21" s="54"/>
    </row>
    <row r="22" spans="1:5" ht="15.6" x14ac:dyDescent="0.3">
      <c r="A22" s="1"/>
      <c r="B22" s="50"/>
      <c r="C22" s="50"/>
      <c r="D22" s="54"/>
    </row>
    <row r="23" spans="1:5" ht="15.6" x14ac:dyDescent="0.3">
      <c r="A23" s="1"/>
      <c r="B23" s="50"/>
      <c r="C23" s="50"/>
      <c r="D23" s="54"/>
    </row>
    <row r="24" spans="1:5" ht="15.6" x14ac:dyDescent="0.3">
      <c r="A24" s="1"/>
      <c r="B24" s="50"/>
      <c r="C24" s="50"/>
      <c r="D24" s="54"/>
    </row>
    <row r="25" spans="1:5" ht="15.6" x14ac:dyDescent="0.3">
      <c r="A25" s="50" t="s">
        <v>86</v>
      </c>
      <c r="C25" s="50"/>
      <c r="D25" s="54"/>
    </row>
    <row r="26" spans="1:5" ht="15.6" x14ac:dyDescent="0.3">
      <c r="A26" s="1"/>
      <c r="B26" s="50"/>
      <c r="C26" s="50"/>
      <c r="D26" s="54"/>
    </row>
    <row r="27" spans="1:5" ht="15.6" x14ac:dyDescent="0.3">
      <c r="A27" s="1"/>
      <c r="B27" s="50"/>
      <c r="C27" s="50"/>
      <c r="D27" s="54"/>
    </row>
    <row r="28" spans="1:5" ht="15.6" x14ac:dyDescent="0.3">
      <c r="A28" s="1" t="s">
        <v>87</v>
      </c>
      <c r="B28" s="50" t="s">
        <v>88</v>
      </c>
      <c r="C28" s="50"/>
      <c r="D28" s="54"/>
    </row>
    <row r="29" spans="1:5" ht="15.6" x14ac:dyDescent="0.3">
      <c r="A29" s="1"/>
      <c r="B29" s="50" t="s">
        <v>95</v>
      </c>
      <c r="C29" s="50"/>
      <c r="D29" s="54"/>
    </row>
    <row r="30" spans="1:5" ht="15.6" x14ac:dyDescent="0.3">
      <c r="A30" s="1"/>
      <c r="B30" s="50" t="s">
        <v>89</v>
      </c>
      <c r="C30" s="50"/>
      <c r="D30" s="54"/>
    </row>
    <row r="31" spans="1:5" ht="15.6" x14ac:dyDescent="0.3">
      <c r="A31" s="1"/>
      <c r="B31" s="50"/>
      <c r="C31" s="50"/>
      <c r="D31" s="54"/>
    </row>
    <row r="32" spans="1:5" ht="15.6" x14ac:dyDescent="0.3">
      <c r="A32" s="87" t="s">
        <v>96</v>
      </c>
      <c r="B32" s="87"/>
      <c r="C32" s="87"/>
      <c r="D32" s="54"/>
    </row>
    <row r="33" spans="1:4" ht="15.6" x14ac:dyDescent="0.3">
      <c r="A33" s="1"/>
      <c r="B33" s="50"/>
      <c r="C33" s="50"/>
      <c r="D33" s="54"/>
    </row>
    <row r="34" spans="1:4" ht="15.6" x14ac:dyDescent="0.3">
      <c r="A34" s="1"/>
      <c r="B34" s="50"/>
      <c r="C34" s="50"/>
      <c r="D34" s="5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2021-03-15T06:57:04Z</dcterms:modified>
</cp:coreProperties>
</file>