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19416" windowHeight="11016" activeTab="4"/>
  </bookViews>
  <sheets>
    <sheet name="1кв" sheetId="13" r:id="rId1"/>
    <sheet name="2кв" sheetId="14" r:id="rId2"/>
    <sheet name="3кв" sheetId="15" r:id="rId3"/>
    <sheet name="4кв" sheetId="16" r:id="rId4"/>
    <sheet name="отчет" sheetId="17" r:id="rId5"/>
  </sheets>
  <definedNames>
    <definedName name="_xlnm.Print_Area" localSheetId="0">'1кв'!$A$1:$E$50</definedName>
    <definedName name="_xlnm.Print_Area" localSheetId="1">'2кв'!$A$1:$E$53</definedName>
    <definedName name="_xlnm.Print_Area" localSheetId="2">'3кв'!$A$1:$E$51</definedName>
    <definedName name="_xlnm.Print_Area" localSheetId="3">'4кв'!$A$1:$E$52</definedName>
    <definedName name="_xlnm.Print_Area" localSheetId="4">отчет!$A$1:$C$36</definedName>
  </definedNames>
  <calcPr calcId="145621"/>
</workbook>
</file>

<file path=xl/calcChain.xml><?xml version="1.0" encoding="utf-8"?>
<calcChain xmlns="http://schemas.openxmlformats.org/spreadsheetml/2006/main">
  <c r="E25" i="16" l="1"/>
  <c r="C9" i="17" l="1"/>
  <c r="C17" i="17"/>
  <c r="C20" i="17"/>
  <c r="C18" i="17" s="1"/>
  <c r="C14" i="17"/>
  <c r="C15" i="17"/>
  <c r="C16" i="17"/>
  <c r="C13" i="17"/>
  <c r="C10" i="17"/>
  <c r="C6" i="17"/>
  <c r="C11" i="17"/>
  <c r="E28" i="16"/>
  <c r="B46" i="16"/>
  <c r="E27" i="16"/>
  <c r="E26" i="16"/>
  <c r="E24" i="16"/>
  <c r="E23" i="16"/>
  <c r="F20" i="16"/>
  <c r="E22" i="16" s="1"/>
  <c r="B51" i="16" s="1"/>
  <c r="E26" i="15"/>
  <c r="E24" i="15"/>
  <c r="F20" i="15"/>
  <c r="E22" i="15" s="1"/>
  <c r="C22" i="17" l="1"/>
  <c r="C23" i="17" s="1"/>
  <c r="B52" i="16"/>
  <c r="E23" i="15"/>
  <c r="E27" i="15" s="1"/>
  <c r="B50" i="15" s="1"/>
  <c r="E27" i="14"/>
  <c r="E24" i="14"/>
  <c r="D22" i="14"/>
  <c r="F20" i="14"/>
  <c r="E23" i="14" s="1"/>
  <c r="E22" i="14" l="1"/>
  <c r="D22" i="13"/>
  <c r="E29" i="14" l="1"/>
  <c r="B52" i="14" s="1"/>
  <c r="F20" i="13"/>
  <c r="E23" i="13" s="1"/>
  <c r="E22" i="13" l="1"/>
  <c r="E26" i="13" l="1"/>
  <c r="B49" i="13" s="1"/>
  <c r="B50" i="13" s="1"/>
  <c r="B47" i="14" s="1"/>
  <c r="B53" i="14" s="1"/>
  <c r="B45" i="15" s="1"/>
  <c r="B51" i="15" s="1"/>
</calcChain>
</file>

<file path=xl/sharedStrings.xml><?xml version="1.0" encoding="utf-8"?>
<sst xmlns="http://schemas.openxmlformats.org/spreadsheetml/2006/main" count="286" uniqueCount="107">
  <si>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</si>
  <si>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</si>
  <si>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</si>
  <si>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</si>
  <si>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</si>
  <si>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</si>
  <si>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</si>
  <si>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</si>
  <si>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</si>
  <si>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</si>
  <si>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</si>
  <si>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</si>
  <si>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</si>
  <si>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</si>
  <si>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</si>
  <si>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</si>
  <si>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</si>
  <si>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</si>
  <si>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</si>
  <si>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</si>
  <si>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</si>
  <si>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</si>
  <si>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Шевченко Григория Александровича</t>
    </r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</si>
  <si>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</si>
  <si>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</si>
  <si>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г. Россошь, ул. Комсомольская, д.3</t>
  </si>
  <si>
    <r>
      <t xml:space="preserve">именуемый в дальнейшем "Заказчик", в лице </t>
    </r>
    <r>
      <rPr>
        <b/>
        <sz val="11"/>
        <color theme="1"/>
        <rFont val="Times New Roman"/>
        <family val="1"/>
        <charset val="204"/>
      </rPr>
      <t xml:space="preserve"> </t>
    </r>
    <r>
      <rPr>
        <b/>
        <u/>
        <sz val="11"/>
        <color theme="1"/>
        <rFont val="Times New Roman"/>
        <family val="1"/>
        <charset val="204"/>
      </rPr>
      <t>Неровного Владимира Александровича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</si>
  <si>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№8,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 44 от 01.05.2015 г.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</si>
  <si>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№46  от   01.05.2015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</si>
  <si>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№3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Комсомольская</t>
    </r>
  </si>
  <si>
    <t>Итого:</t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</si>
  <si>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Шевченко Г.А.</t>
    </r>
  </si>
  <si>
    <r>
      <t xml:space="preserve">Заказчик - </t>
    </r>
    <r>
      <rPr>
        <b/>
        <sz val="10.5"/>
        <color theme="1"/>
        <rFont val="Times New Roman"/>
        <family val="1"/>
        <charset val="204"/>
      </rPr>
      <t>Собственники МКД, в лице председателя совета дома Неровного В.А.</t>
    </r>
  </si>
  <si>
    <t>Стоимость материалов</t>
  </si>
  <si>
    <t>1 квартал</t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</si>
  <si>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</si>
  <si>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</si>
  <si>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 xml:space="preserve">определена приложением № 9 к договору </t>
  </si>
  <si>
    <t>Информация для собственников:</t>
  </si>
  <si>
    <t xml:space="preserve">Итого остаток на конец квартала </t>
  </si>
  <si>
    <t>в т.ч. Оплачено рем.и содерж.</t>
  </si>
  <si>
    <t>Общая площадь квартир - 588,6</t>
  </si>
  <si>
    <t xml:space="preserve">Не жилые помещения - 37,8 </t>
  </si>
  <si>
    <t>Расходы по содержанию и тек. Ремонту</t>
  </si>
  <si>
    <t>не жилые помещ. Почта</t>
  </si>
  <si>
    <t xml:space="preserve">Общехозяйственные расходы </t>
  </si>
  <si>
    <t>Остаток на начало квартала</t>
  </si>
  <si>
    <t>Услуги по содержанию многоквартирного дома</t>
  </si>
  <si>
    <t>за 1 квартал 2020 года</t>
  </si>
  <si>
    <t>"31" 03  2020 г.</t>
  </si>
  <si>
    <t>Предъявлено населению 30924,28</t>
  </si>
  <si>
    <t>интернет Ростелеком</t>
  </si>
  <si>
    <t>Обработка подъездов хлорсодержащими растворами  опрыскивание 1 раз в неделю</t>
  </si>
  <si>
    <t>с 26.03 по 31.03</t>
  </si>
  <si>
    <r>
      <t xml:space="preserve">           2. Всего за период с</t>
    </r>
    <r>
      <rPr>
        <u/>
        <sz val="11"/>
        <color theme="1"/>
        <rFont val="Times New Roman"/>
        <family val="1"/>
        <charset val="204"/>
      </rPr>
      <t xml:space="preserve"> "01" 01 2020 г</t>
    </r>
    <r>
      <rPr>
        <sz val="11"/>
        <color theme="1"/>
        <rFont val="Times New Roman"/>
        <family val="1"/>
        <charset val="204"/>
      </rPr>
      <t>. по "</t>
    </r>
    <r>
      <rPr>
        <u/>
        <sz val="11"/>
        <color theme="1"/>
        <rFont val="Times New Roman"/>
        <family val="1"/>
        <charset val="204"/>
      </rPr>
      <t>31" 03 2020 г.</t>
    </r>
    <r>
      <rPr>
        <sz val="11"/>
        <color theme="1"/>
        <rFont val="Times New Roman"/>
        <family val="1"/>
        <charset val="204"/>
      </rPr>
      <t xml:space="preserve"> выполнено работ (оказано услуг) на общую сумму двадцать три трысячи четыреста девяносто три рубля 00 копеек</t>
    </r>
  </si>
  <si>
    <t>за 2 квартал 2020 года</t>
  </si>
  <si>
    <t>"30" 06 2020 г.</t>
  </si>
  <si>
    <t>Обработка подъездов хлорсодержащими растворами  протирка перил, почт.ящиков, замков ежедневно, опрыскивание 1 раз в неделю</t>
  </si>
  <si>
    <t>2 квартал</t>
  </si>
  <si>
    <t>Испытание эл.сетей</t>
  </si>
  <si>
    <t>Демонтаж почтового ящика</t>
  </si>
  <si>
    <t>Установка урн 2шт.смета</t>
  </si>
  <si>
    <t>март</t>
  </si>
  <si>
    <t>апрель</t>
  </si>
  <si>
    <t>ч/час</t>
  </si>
  <si>
    <r>
      <t xml:space="preserve">           2. Всего за период с</t>
    </r>
    <r>
      <rPr>
        <u/>
        <sz val="11"/>
        <color theme="1"/>
        <rFont val="Times New Roman"/>
        <family val="1"/>
        <charset val="204"/>
      </rPr>
      <t xml:space="preserve"> "01" 04 2020 г</t>
    </r>
    <r>
      <rPr>
        <sz val="11"/>
        <color theme="1"/>
        <rFont val="Times New Roman"/>
        <family val="1"/>
        <charset val="204"/>
      </rPr>
      <t>. по "</t>
    </r>
    <r>
      <rPr>
        <u/>
        <sz val="11"/>
        <color theme="1"/>
        <rFont val="Times New Roman"/>
        <family val="1"/>
        <charset val="204"/>
      </rPr>
      <t>30" 06 2020 г.</t>
    </r>
    <r>
      <rPr>
        <sz val="11"/>
        <color theme="1"/>
        <rFont val="Times New Roman"/>
        <family val="1"/>
        <charset val="204"/>
      </rPr>
      <t xml:space="preserve"> выполнено работ (оказано услуг) на общую сумму  сорок восемь тысяч пятьсот двадцать рублей 24 копейки</t>
    </r>
  </si>
  <si>
    <t>Предъявлено населению 30901,5</t>
  </si>
  <si>
    <t>за 3 квартал 2020 года</t>
  </si>
  <si>
    <t>"30" 09 2020 г.</t>
  </si>
  <si>
    <t>3 квартал</t>
  </si>
  <si>
    <t>замена кодового замка, регулировка доводчика</t>
  </si>
  <si>
    <t>август</t>
  </si>
  <si>
    <r>
      <t xml:space="preserve">           2. Всего за период с</t>
    </r>
    <r>
      <rPr>
        <u/>
        <sz val="11"/>
        <color theme="1"/>
        <rFont val="Times New Roman"/>
        <family val="1"/>
        <charset val="204"/>
      </rPr>
      <t xml:space="preserve"> "01" 07 2020 г</t>
    </r>
    <r>
      <rPr>
        <sz val="11"/>
        <color theme="1"/>
        <rFont val="Times New Roman"/>
        <family val="1"/>
        <charset val="204"/>
      </rPr>
      <t>. по "</t>
    </r>
    <r>
      <rPr>
        <u/>
        <sz val="11"/>
        <color theme="1"/>
        <rFont val="Times New Roman"/>
        <family val="1"/>
        <charset val="204"/>
      </rPr>
      <t>30" 09 2020 г.</t>
    </r>
    <r>
      <rPr>
        <sz val="11"/>
        <color theme="1"/>
        <rFont val="Times New Roman"/>
        <family val="1"/>
        <charset val="204"/>
      </rPr>
      <t xml:space="preserve"> выполнено работ (оказано услуг) на общую сумму  двадцать семь тысяч двести шестьдесят один рубль 06 копеек</t>
    </r>
  </si>
  <si>
    <t>Предъявлено населению  35900</t>
  </si>
  <si>
    <t>за 4 квартал 2020 года</t>
  </si>
  <si>
    <t>"31" 12 2020 г.</t>
  </si>
  <si>
    <t>4 квартал</t>
  </si>
  <si>
    <t>Монтаж аншлагов на подъезды</t>
  </si>
  <si>
    <t>смазка кодового замка и регулировка доводчика</t>
  </si>
  <si>
    <t>октябрь</t>
  </si>
  <si>
    <t>ноябрь</t>
  </si>
  <si>
    <t>Предъявлено населению 32013,99</t>
  </si>
  <si>
    <t>ОТЧЕТ</t>
  </si>
  <si>
    <t>О ВЫПОЛНЕННЫХ РАБОТАХ И ДВИЖЕНИИ  СРЕДСТВ</t>
  </si>
  <si>
    <t>НА ЛИЦЕВОМ СЧЕТЕ  ЗА  период  с 01.01.2020 по 31.12.2020г.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</si>
  <si>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</si>
  <si>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</si>
  <si>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</si>
  <si>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</si>
  <si>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</si>
  <si>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 xml:space="preserve">Услуги по содержанию многоквартирного дома </t>
  </si>
  <si>
    <t>Обработка подъездов хлорсодержащими растворами  протирка перил, почт.ящиков, замков ежедневно</t>
  </si>
  <si>
    <t>работы по договору, всего</t>
  </si>
  <si>
    <t>Итого расходов</t>
  </si>
  <si>
    <t>Остаток средств на 01.01.2021</t>
  </si>
  <si>
    <t>Составил: инженер ПТО ____________________ Исраелян Е.В.</t>
  </si>
  <si>
    <t xml:space="preserve">Получил: </t>
  </si>
  <si>
    <t>Отчет за 2020 год.</t>
  </si>
  <si>
    <t>Предложение по структуре тарифа на 2021 год.</t>
  </si>
  <si>
    <t>по ж.д. ул.Комсомольская,3</t>
  </si>
  <si>
    <t>Начислено всего 129739,77</t>
  </si>
  <si>
    <t>Непредвиденные работы 6 ч/ч</t>
  </si>
  <si>
    <t>Оплачено по нежилому помещению почта</t>
  </si>
  <si>
    <t>Оплачено за размещение оборудования в МОП интернет Ростелеком</t>
  </si>
  <si>
    <t>Перечень предлагаемых работ на 2021 год.</t>
  </si>
  <si>
    <t>Председатель совета дома_____________________________________________</t>
  </si>
  <si>
    <t xml:space="preserve">           2. Всего за период с "01" 10 2020 г. по "31" 12 2020 г. выполнено работ (оказано услуг) на общую сумму двадцать семь тысяч девятьсот десять рублей 01 копейка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</si>
</sst>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0_ ;\-#,##0.00\ "/>
    <numFmt numFmtId="165" formatCode="#,##0.00\ _₽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0" fontId="8" fillId="0" borderId="0" xfId="0" applyFont="1"/>
    <xf numFmtId="164" fontId="8" fillId="0" borderId="0" xfId="1" applyNumberFormat="1" applyFont="1"/>
    <xf numFmtId="0" fontId="3" fillId="0" borderId="0" xfId="0" applyFont="1" applyAlignment="1"/>
    <xf numFmtId="164" fontId="4" fillId="0" borderId="0" xfId="1" applyNumberFormat="1" applyFont="1"/>
    <xf numFmtId="0" fontId="11" fillId="0" borderId="0" xfId="0" applyFont="1"/>
    <xf numFmtId="0" fontId="4" fillId="2" borderId="0" xfId="0" applyFont="1" applyFill="1"/>
    <xf numFmtId="0" fontId="1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4" fillId="0" borderId="5" xfId="0" applyFont="1" applyBorder="1" applyAlignment="1">
      <alignment wrapText="1"/>
    </xf>
    <xf numFmtId="0" fontId="14" fillId="0" borderId="5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4" fillId="0" borderId="5" xfId="0" applyFont="1" applyBorder="1"/>
    <xf numFmtId="0" fontId="14" fillId="0" borderId="5" xfId="0" applyFont="1" applyBorder="1" applyAlignment="1">
      <alignment horizontal="center"/>
    </xf>
    <xf numFmtId="0" fontId="15" fillId="0" borderId="0" xfId="0" applyFont="1"/>
    <xf numFmtId="49" fontId="3" fillId="0" borderId="1" xfId="0" applyNumberFormat="1" applyFont="1" applyBorder="1"/>
    <xf numFmtId="165" fontId="8" fillId="0" borderId="1" xfId="1" applyNumberFormat="1" applyFont="1" applyBorder="1" applyAlignment="1">
      <alignment horizontal="center"/>
    </xf>
    <xf numFmtId="4" fontId="15" fillId="0" borderId="0" xfId="0" applyNumberFormat="1" applyFont="1"/>
    <xf numFmtId="0" fontId="3" fillId="0" borderId="0" xfId="0" applyFont="1" applyAlignment="1">
      <alignment horizontal="left"/>
    </xf>
    <xf numFmtId="165" fontId="0" fillId="0" borderId="1" xfId="0" applyNumberFormat="1" applyBorder="1" applyAlignment="1">
      <alignment horizontal="center"/>
    </xf>
    <xf numFmtId="164" fontId="4" fillId="0" borderId="0" xfId="1" applyNumberFormat="1" applyFont="1" applyBorder="1"/>
    <xf numFmtId="165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2" fontId="4" fillId="2" borderId="1" xfId="1" applyNumberFormat="1" applyFont="1" applyFill="1" applyBorder="1" applyAlignment="1">
      <alignment horizontal="center"/>
    </xf>
    <xf numFmtId="43" fontId="0" fillId="0" borderId="0" xfId="0" applyNumberFormat="1"/>
    <xf numFmtId="49" fontId="3" fillId="2" borderId="1" xfId="0" applyNumberFormat="1" applyFont="1" applyFill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2" fontId="4" fillId="0" borderId="1" xfId="1" applyNumberFormat="1" applyFont="1" applyBorder="1" applyAlignment="1">
      <alignment horizontal="center"/>
    </xf>
    <xf numFmtId="49" fontId="3" fillId="0" borderId="1" xfId="0" applyNumberFormat="1" applyFont="1" applyBorder="1" applyAlignment="1">
      <alignment vertical="center" wrapText="1"/>
    </xf>
    <xf numFmtId="0" fontId="14" fillId="0" borderId="7" xfId="0" applyFont="1" applyBorder="1" applyAlignment="1">
      <alignment wrapText="1"/>
    </xf>
    <xf numFmtId="49" fontId="3" fillId="0" borderId="1" xfId="0" applyNumberFormat="1" applyFont="1" applyBorder="1" applyAlignment="1">
      <alignment horizontal="left"/>
    </xf>
    <xf numFmtId="2" fontId="8" fillId="0" borderId="1" xfId="1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left"/>
    </xf>
    <xf numFmtId="0" fontId="8" fillId="0" borderId="2" xfId="0" applyFont="1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3" fillId="0" borderId="0" xfId="0" applyFont="1" applyAlignment="1">
      <alignment horizontal="righ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4" fillId="2" borderId="0" xfId="0" applyFont="1" applyFill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3" fillId="0" borderId="1" xfId="0" applyNumberFormat="1" applyFont="1" applyBorder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view="pageBreakPreview" topLeftCell="A18" zoomScaleNormal="100" zoomScaleSheetLayoutView="100" workbookViewId="0">
      <selection activeCell="A28" sqref="A28:E28"/>
    </sheetView>
  </sheetViews>
  <sheetFormatPr defaultColWidth="9.109375" defaultRowHeight="13.8" x14ac:dyDescent="0.25"/>
  <cols>
    <col min="1" max="1" width="31.5546875" style="2" customWidth="1"/>
    <col min="2" max="2" width="20.33203125" style="2" customWidth="1"/>
    <col min="3" max="3" width="13" style="2" customWidth="1"/>
    <col min="4" max="4" width="16.109375" style="2" customWidth="1"/>
    <col min="5" max="5" width="14.109375" style="2" customWidth="1"/>
    <col min="6" max="16384" width="9.109375" style="2"/>
  </cols>
  <sheetData>
    <row r="1" spans="1:5" ht="15.6" x14ac:dyDescent="0.25">
      <c r="A1" s="65" t="s">
        <v>11</v>
      </c>
      <c r="B1" s="65"/>
      <c r="C1" s="65"/>
      <c r="D1" s="65"/>
      <c r="E1" s="65"/>
    </row>
    <row r="2" spans="1:5" ht="36" customHeight="1" x14ac:dyDescent="0.3">
      <c r="A2" s="66" t="s">
        <v>12</v>
      </c>
      <c r="B2" s="67"/>
      <c r="C2" s="67"/>
      <c r="D2" s="67"/>
      <c r="E2" s="67"/>
    </row>
    <row r="3" spans="1:5" x14ac:dyDescent="0.25">
      <c r="A3" s="68" t="s">
        <v>48</v>
      </c>
      <c r="B3" s="68"/>
      <c r="C3" s="68"/>
      <c r="D3" s="68"/>
      <c r="E3" s="68"/>
    </row>
    <row r="4" spans="1:5" s="1" customFormat="1" ht="15.6" x14ac:dyDescent="0.3">
      <c r="A4" s="27" t="s">
        <v>13</v>
      </c>
      <c r="B4" s="26"/>
      <c r="C4" s="26"/>
      <c r="D4" s="69" t="s">
        <v>49</v>
      </c>
      <c r="E4" s="69"/>
    </row>
    <row r="5" spans="1:5" x14ac:dyDescent="0.25">
      <c r="A5" s="29"/>
      <c r="B5" s="4"/>
      <c r="C5" s="4"/>
      <c r="D5" s="4"/>
      <c r="E5" s="4"/>
    </row>
    <row r="6" spans="1:5" x14ac:dyDescent="0.25">
      <c r="A6" s="70" t="s">
        <v>0</v>
      </c>
      <c r="B6" s="70"/>
      <c r="C6" s="70"/>
      <c r="D6" s="70"/>
      <c r="E6" s="70"/>
    </row>
    <row r="7" spans="1:5" ht="15.75" customHeight="1" x14ac:dyDescent="0.25">
      <c r="A7" s="64" t="s">
        <v>25</v>
      </c>
      <c r="B7" s="64"/>
      <c r="C7" s="64"/>
      <c r="D7" s="64"/>
      <c r="E7" s="64"/>
    </row>
    <row r="8" spans="1:5" x14ac:dyDescent="0.25">
      <c r="A8" s="72" t="s">
        <v>1</v>
      </c>
      <c r="B8" s="72"/>
      <c r="C8" s="72"/>
      <c r="D8" s="72"/>
      <c r="E8" s="72"/>
    </row>
    <row r="9" spans="1:5" ht="17.25" customHeight="1" x14ac:dyDescent="0.25">
      <c r="A9" s="70" t="s">
        <v>26</v>
      </c>
      <c r="B9" s="70"/>
      <c r="C9" s="70"/>
      <c r="D9" s="70"/>
      <c r="E9" s="70"/>
    </row>
    <row r="10" spans="1:5" ht="24.75" customHeight="1" x14ac:dyDescent="0.25">
      <c r="A10" s="73" t="s">
        <v>14</v>
      </c>
      <c r="B10" s="74"/>
      <c r="C10" s="74"/>
      <c r="D10" s="74"/>
      <c r="E10" s="74"/>
    </row>
    <row r="11" spans="1:5" ht="32.25" customHeight="1" x14ac:dyDescent="0.25">
      <c r="A11" s="70" t="s">
        <v>27</v>
      </c>
      <c r="B11" s="70"/>
      <c r="C11" s="70"/>
      <c r="D11" s="70"/>
      <c r="E11" s="70"/>
    </row>
    <row r="12" spans="1:5" ht="17.25" customHeight="1" x14ac:dyDescent="0.25">
      <c r="A12" s="72" t="s">
        <v>15</v>
      </c>
      <c r="B12" s="75"/>
      <c r="C12" s="75"/>
      <c r="D12" s="75"/>
      <c r="E12" s="75"/>
    </row>
    <row r="13" spans="1:5" x14ac:dyDescent="0.25">
      <c r="A13" s="70" t="s">
        <v>23</v>
      </c>
      <c r="B13" s="70"/>
      <c r="C13" s="70"/>
      <c r="D13" s="70"/>
      <c r="E13" s="70"/>
    </row>
    <row r="14" spans="1:5" ht="11.25" customHeight="1" x14ac:dyDescent="0.25">
      <c r="A14" s="72" t="s">
        <v>2</v>
      </c>
      <c r="B14" s="75"/>
      <c r="C14" s="75"/>
      <c r="D14" s="75"/>
      <c r="E14" s="75"/>
    </row>
    <row r="15" spans="1:5" ht="18.75" customHeight="1" x14ac:dyDescent="0.25">
      <c r="A15" s="70" t="s">
        <v>22</v>
      </c>
      <c r="B15" s="70"/>
      <c r="C15" s="70"/>
      <c r="D15" s="70"/>
      <c r="E15" s="70"/>
    </row>
    <row r="16" spans="1:5" ht="14.25" customHeight="1" x14ac:dyDescent="0.25">
      <c r="A16" s="72" t="s">
        <v>16</v>
      </c>
      <c r="B16" s="75"/>
      <c r="C16" s="75"/>
      <c r="D16" s="75"/>
      <c r="E16" s="75"/>
    </row>
    <row r="17" spans="1:7" ht="30.75" customHeight="1" x14ac:dyDescent="0.25">
      <c r="A17" s="70" t="s">
        <v>17</v>
      </c>
      <c r="B17" s="70"/>
      <c r="C17" s="70"/>
      <c r="D17" s="70"/>
      <c r="E17" s="70"/>
    </row>
    <row r="18" spans="1:7" ht="58.2" customHeight="1" x14ac:dyDescent="0.25">
      <c r="A18" s="70" t="s">
        <v>28</v>
      </c>
      <c r="B18" s="70"/>
      <c r="C18" s="70"/>
      <c r="D18" s="70"/>
      <c r="E18" s="70"/>
    </row>
    <row r="19" spans="1:7" ht="33" customHeight="1" x14ac:dyDescent="0.25">
      <c r="A19" s="71" t="s">
        <v>29</v>
      </c>
      <c r="B19" s="71"/>
      <c r="C19" s="71"/>
      <c r="D19" s="71"/>
      <c r="E19" s="71"/>
    </row>
    <row r="20" spans="1:7" ht="19.5" customHeight="1" x14ac:dyDescent="0.25">
      <c r="A20" s="71"/>
      <c r="B20" s="71"/>
      <c r="C20" s="71"/>
      <c r="D20" s="71"/>
      <c r="E20" s="71"/>
      <c r="F20" s="2">
        <f>37.8+588.6</f>
        <v>626.4</v>
      </c>
      <c r="G20" s="2">
        <v>3</v>
      </c>
    </row>
    <row r="21" spans="1:7" ht="124.2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9.6" x14ac:dyDescent="0.3">
      <c r="A22" s="24" t="s">
        <v>47</v>
      </c>
      <c r="B22" s="9" t="s">
        <v>37</v>
      </c>
      <c r="C22" s="3" t="s">
        <v>4</v>
      </c>
      <c r="D22" s="3">
        <f>9.13</f>
        <v>9.1300000000000008</v>
      </c>
      <c r="E22" s="8">
        <f>D22*F20*G20</f>
        <v>17157.096000000001</v>
      </c>
    </row>
    <row r="23" spans="1:7" x14ac:dyDescent="0.25">
      <c r="A23" s="7" t="s">
        <v>45</v>
      </c>
      <c r="B23" s="9" t="s">
        <v>24</v>
      </c>
      <c r="C23" s="3" t="s">
        <v>4</v>
      </c>
      <c r="D23" s="3">
        <v>3.3</v>
      </c>
      <c r="E23" s="8">
        <f>D23*F20*G20</f>
        <v>6201.36</v>
      </c>
    </row>
    <row r="24" spans="1:7" ht="41.4" x14ac:dyDescent="0.25">
      <c r="A24" s="7" t="s">
        <v>52</v>
      </c>
      <c r="B24" s="34" t="s">
        <v>53</v>
      </c>
      <c r="C24" s="3" t="s">
        <v>4</v>
      </c>
      <c r="D24" s="3"/>
      <c r="E24" s="8">
        <v>98.55</v>
      </c>
    </row>
    <row r="25" spans="1:7" s="19" customFormat="1" x14ac:dyDescent="0.25">
      <c r="A25" s="25" t="s">
        <v>33</v>
      </c>
      <c r="B25" s="21" t="s">
        <v>34</v>
      </c>
      <c r="C25" s="22" t="s">
        <v>35</v>
      </c>
      <c r="D25" s="22"/>
      <c r="E25" s="23">
        <v>35.99</v>
      </c>
    </row>
    <row r="26" spans="1:7" s="14" customFormat="1" x14ac:dyDescent="0.25">
      <c r="A26" s="10" t="s">
        <v>30</v>
      </c>
      <c r="B26" s="11"/>
      <c r="C26" s="12"/>
      <c r="D26" s="12"/>
      <c r="E26" s="13">
        <f>SUM(E22:E25)</f>
        <v>23492.996000000003</v>
      </c>
    </row>
    <row r="28" spans="1:7" ht="34.5" customHeight="1" x14ac:dyDescent="0.25">
      <c r="A28" s="77" t="s">
        <v>54</v>
      </c>
      <c r="B28" s="77"/>
      <c r="C28" s="77"/>
      <c r="D28" s="77"/>
      <c r="E28" s="77"/>
    </row>
    <row r="29" spans="1:7" ht="33" customHeight="1" x14ac:dyDescent="0.25">
      <c r="A29" s="70" t="s">
        <v>21</v>
      </c>
      <c r="B29" s="70"/>
      <c r="C29" s="70"/>
      <c r="D29" s="70"/>
      <c r="E29" s="70"/>
    </row>
    <row r="30" spans="1:7" ht="20.25" customHeight="1" x14ac:dyDescent="0.25">
      <c r="A30" s="70" t="s">
        <v>20</v>
      </c>
      <c r="B30" s="70"/>
      <c r="C30" s="70"/>
      <c r="D30" s="70"/>
      <c r="E30" s="70"/>
    </row>
    <row r="31" spans="1:7" ht="30.75" customHeight="1" x14ac:dyDescent="0.25">
      <c r="A31" s="70" t="s">
        <v>36</v>
      </c>
      <c r="B31" s="70"/>
      <c r="C31" s="70"/>
      <c r="D31" s="70"/>
      <c r="E31" s="70"/>
    </row>
    <row r="32" spans="1:7" x14ac:dyDescent="0.25">
      <c r="A32" s="70" t="s">
        <v>18</v>
      </c>
      <c r="B32" s="70"/>
      <c r="C32" s="70"/>
      <c r="D32" s="70"/>
      <c r="E32" s="70"/>
    </row>
    <row r="33" spans="1:5" x14ac:dyDescent="0.25">
      <c r="A33" s="78" t="s">
        <v>5</v>
      </c>
      <c r="B33" s="78"/>
      <c r="C33" s="78"/>
      <c r="D33" s="78"/>
      <c r="E33" s="78"/>
    </row>
    <row r="34" spans="1:5" x14ac:dyDescent="0.25">
      <c r="A34" s="70" t="s">
        <v>18</v>
      </c>
      <c r="B34" s="70"/>
      <c r="C34" s="70"/>
      <c r="D34" s="70"/>
      <c r="E34" s="70"/>
    </row>
    <row r="35" spans="1:5" x14ac:dyDescent="0.25">
      <c r="A35" s="79" t="s">
        <v>31</v>
      </c>
      <c r="B35" s="79"/>
      <c r="C35" s="79"/>
      <c r="D35" s="79"/>
      <c r="E35" s="5"/>
    </row>
    <row r="36" spans="1:5" x14ac:dyDescent="0.25">
      <c r="B36" s="76" t="s">
        <v>19</v>
      </c>
      <c r="C36" s="76"/>
      <c r="D36" s="76"/>
      <c r="E36" s="6" t="s">
        <v>6</v>
      </c>
    </row>
    <row r="37" spans="1:5" x14ac:dyDescent="0.25">
      <c r="A37" s="28"/>
      <c r="B37" s="28"/>
      <c r="C37" s="28"/>
      <c r="D37" s="28"/>
      <c r="E37" s="28"/>
    </row>
    <row r="38" spans="1:5" x14ac:dyDescent="0.25">
      <c r="A38" s="79" t="s">
        <v>32</v>
      </c>
      <c r="B38" s="79"/>
      <c r="C38" s="79"/>
      <c r="D38" s="79"/>
      <c r="E38" s="5"/>
    </row>
    <row r="39" spans="1:5" x14ac:dyDescent="0.25">
      <c r="B39" s="76" t="s">
        <v>19</v>
      </c>
      <c r="C39" s="76"/>
      <c r="D39" s="76"/>
      <c r="E39" s="6" t="s">
        <v>6</v>
      </c>
    </row>
    <row r="41" spans="1:5" x14ac:dyDescent="0.25">
      <c r="A41" s="20" t="s">
        <v>41</v>
      </c>
    </row>
    <row r="42" spans="1:5" x14ac:dyDescent="0.25">
      <c r="A42" s="20" t="s">
        <v>42</v>
      </c>
    </row>
    <row r="43" spans="1:5" x14ac:dyDescent="0.25">
      <c r="A43" s="14" t="s">
        <v>38</v>
      </c>
    </row>
    <row r="44" spans="1:5" x14ac:dyDescent="0.25">
      <c r="A44" s="2" t="s">
        <v>46</v>
      </c>
      <c r="B44" s="15">
        <v>45628.68</v>
      </c>
    </row>
    <row r="45" spans="1:5" ht="15.6" x14ac:dyDescent="0.3">
      <c r="A45" s="16" t="s">
        <v>50</v>
      </c>
      <c r="B45" s="17"/>
    </row>
    <row r="46" spans="1:5" x14ac:dyDescent="0.25">
      <c r="A46" s="2" t="s">
        <v>40</v>
      </c>
      <c r="B46" s="17">
        <v>28496.45</v>
      </c>
    </row>
    <row r="47" spans="1:5" x14ac:dyDescent="0.25">
      <c r="A47" s="2" t="s">
        <v>51</v>
      </c>
      <c r="B47" s="17">
        <v>450</v>
      </c>
    </row>
    <row r="48" spans="1:5" x14ac:dyDescent="0.25">
      <c r="A48" s="2" t="s">
        <v>44</v>
      </c>
      <c r="B48" s="17">
        <v>1984.5</v>
      </c>
    </row>
    <row r="49" spans="1:2" ht="27.6" x14ac:dyDescent="0.25">
      <c r="A49" s="30" t="s">
        <v>43</v>
      </c>
      <c r="B49" s="17">
        <f>E26</f>
        <v>23492.996000000003</v>
      </c>
    </row>
    <row r="50" spans="1:2" x14ac:dyDescent="0.25">
      <c r="A50" s="18" t="s">
        <v>39</v>
      </c>
      <c r="B50" s="15">
        <f>B44+B46+B47+B48-B49</f>
        <v>53066.634000000005</v>
      </c>
    </row>
  </sheetData>
  <mergeCells count="30">
    <mergeCell ref="B39:D39"/>
    <mergeCell ref="A20:E20"/>
    <mergeCell ref="A28:E28"/>
    <mergeCell ref="A29:E29"/>
    <mergeCell ref="A30:E30"/>
    <mergeCell ref="A31:E31"/>
    <mergeCell ref="A32:E32"/>
    <mergeCell ref="A33:E33"/>
    <mergeCell ref="A34:E34"/>
    <mergeCell ref="A35:D35"/>
    <mergeCell ref="B36:D36"/>
    <mergeCell ref="A38:D38"/>
    <mergeCell ref="A19:E19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7:E7"/>
    <mergeCell ref="A1:E1"/>
    <mergeCell ref="A2:E2"/>
    <mergeCell ref="A3:E3"/>
    <mergeCell ref="D4:E4"/>
    <mergeCell ref="A6:E6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view="pageBreakPreview" topLeftCell="A22" zoomScaleNormal="100" zoomScaleSheetLayoutView="100" workbookViewId="0">
      <selection activeCell="A28" sqref="A28"/>
    </sheetView>
  </sheetViews>
  <sheetFormatPr defaultColWidth="9.109375" defaultRowHeight="13.8" x14ac:dyDescent="0.25"/>
  <cols>
    <col min="1" max="1" width="31.5546875" style="2" customWidth="1"/>
    <col min="2" max="2" width="20.33203125" style="2" customWidth="1"/>
    <col min="3" max="3" width="13" style="2" customWidth="1"/>
    <col min="4" max="4" width="16.109375" style="2" customWidth="1"/>
    <col min="5" max="5" width="14.109375" style="2" customWidth="1"/>
    <col min="6" max="16384" width="9.109375" style="2"/>
  </cols>
  <sheetData>
    <row r="1" spans="1:5" ht="15.6" x14ac:dyDescent="0.25">
      <c r="A1" s="65" t="s">
        <v>11</v>
      </c>
      <c r="B1" s="65"/>
      <c r="C1" s="65"/>
      <c r="D1" s="65"/>
      <c r="E1" s="65"/>
    </row>
    <row r="2" spans="1:5" ht="36" customHeight="1" x14ac:dyDescent="0.3">
      <c r="A2" s="66" t="s">
        <v>12</v>
      </c>
      <c r="B2" s="67"/>
      <c r="C2" s="67"/>
      <c r="D2" s="67"/>
      <c r="E2" s="67"/>
    </row>
    <row r="3" spans="1:5" x14ac:dyDescent="0.25">
      <c r="A3" s="68" t="s">
        <v>55</v>
      </c>
      <c r="B3" s="68"/>
      <c r="C3" s="68"/>
      <c r="D3" s="68"/>
      <c r="E3" s="68"/>
    </row>
    <row r="4" spans="1:5" s="1" customFormat="1" ht="15.6" x14ac:dyDescent="0.3">
      <c r="A4" s="27" t="s">
        <v>13</v>
      </c>
      <c r="B4" s="26"/>
      <c r="C4" s="26"/>
      <c r="D4" s="69" t="s">
        <v>56</v>
      </c>
      <c r="E4" s="69"/>
    </row>
    <row r="5" spans="1:5" x14ac:dyDescent="0.25">
      <c r="A5" s="33"/>
      <c r="B5" s="4"/>
      <c r="C5" s="4"/>
      <c r="D5" s="4"/>
      <c r="E5" s="4"/>
    </row>
    <row r="6" spans="1:5" x14ac:dyDescent="0.25">
      <c r="A6" s="70" t="s">
        <v>0</v>
      </c>
      <c r="B6" s="70"/>
      <c r="C6" s="70"/>
      <c r="D6" s="70"/>
      <c r="E6" s="70"/>
    </row>
    <row r="7" spans="1:5" ht="15.75" customHeight="1" x14ac:dyDescent="0.25">
      <c r="A7" s="64" t="s">
        <v>25</v>
      </c>
      <c r="B7" s="64"/>
      <c r="C7" s="64"/>
      <c r="D7" s="64"/>
      <c r="E7" s="64"/>
    </row>
    <row r="8" spans="1:5" x14ac:dyDescent="0.25">
      <c r="A8" s="72" t="s">
        <v>1</v>
      </c>
      <c r="B8" s="72"/>
      <c r="C8" s="72"/>
      <c r="D8" s="72"/>
      <c r="E8" s="72"/>
    </row>
    <row r="9" spans="1:5" ht="17.25" customHeight="1" x14ac:dyDescent="0.25">
      <c r="A9" s="70" t="s">
        <v>26</v>
      </c>
      <c r="B9" s="70"/>
      <c r="C9" s="70"/>
      <c r="D9" s="70"/>
      <c r="E9" s="70"/>
    </row>
    <row r="10" spans="1:5" ht="24.75" customHeight="1" x14ac:dyDescent="0.25">
      <c r="A10" s="73" t="s">
        <v>14</v>
      </c>
      <c r="B10" s="74"/>
      <c r="C10" s="74"/>
      <c r="D10" s="74"/>
      <c r="E10" s="74"/>
    </row>
    <row r="11" spans="1:5" ht="32.25" customHeight="1" x14ac:dyDescent="0.25">
      <c r="A11" s="70" t="s">
        <v>27</v>
      </c>
      <c r="B11" s="70"/>
      <c r="C11" s="70"/>
      <c r="D11" s="70"/>
      <c r="E11" s="70"/>
    </row>
    <row r="12" spans="1:5" ht="17.25" customHeight="1" x14ac:dyDescent="0.25">
      <c r="A12" s="72" t="s">
        <v>15</v>
      </c>
      <c r="B12" s="75"/>
      <c r="C12" s="75"/>
      <c r="D12" s="75"/>
      <c r="E12" s="75"/>
    </row>
    <row r="13" spans="1:5" x14ac:dyDescent="0.25">
      <c r="A13" s="70" t="s">
        <v>23</v>
      </c>
      <c r="B13" s="70"/>
      <c r="C13" s="70"/>
      <c r="D13" s="70"/>
      <c r="E13" s="70"/>
    </row>
    <row r="14" spans="1:5" ht="11.25" customHeight="1" x14ac:dyDescent="0.25">
      <c r="A14" s="72" t="s">
        <v>2</v>
      </c>
      <c r="B14" s="75"/>
      <c r="C14" s="75"/>
      <c r="D14" s="75"/>
      <c r="E14" s="75"/>
    </row>
    <row r="15" spans="1:5" ht="18.75" customHeight="1" x14ac:dyDescent="0.25">
      <c r="A15" s="70" t="s">
        <v>22</v>
      </c>
      <c r="B15" s="70"/>
      <c r="C15" s="70"/>
      <c r="D15" s="70"/>
      <c r="E15" s="70"/>
    </row>
    <row r="16" spans="1:5" ht="14.25" customHeight="1" x14ac:dyDescent="0.25">
      <c r="A16" s="72" t="s">
        <v>16</v>
      </c>
      <c r="B16" s="75"/>
      <c r="C16" s="75"/>
      <c r="D16" s="75"/>
      <c r="E16" s="75"/>
    </row>
    <row r="17" spans="1:7" ht="30.75" customHeight="1" x14ac:dyDescent="0.25">
      <c r="A17" s="70" t="s">
        <v>17</v>
      </c>
      <c r="B17" s="70"/>
      <c r="C17" s="70"/>
      <c r="D17" s="70"/>
      <c r="E17" s="70"/>
    </row>
    <row r="18" spans="1:7" ht="58.2" customHeight="1" x14ac:dyDescent="0.25">
      <c r="A18" s="70" t="s">
        <v>28</v>
      </c>
      <c r="B18" s="70"/>
      <c r="C18" s="70"/>
      <c r="D18" s="70"/>
      <c r="E18" s="70"/>
    </row>
    <row r="19" spans="1:7" ht="33" customHeight="1" x14ac:dyDescent="0.25">
      <c r="A19" s="71" t="s">
        <v>29</v>
      </c>
      <c r="B19" s="71"/>
      <c r="C19" s="71"/>
      <c r="D19" s="71"/>
      <c r="E19" s="71"/>
    </row>
    <row r="20" spans="1:7" ht="19.5" customHeight="1" x14ac:dyDescent="0.25">
      <c r="A20" s="71"/>
      <c r="B20" s="71"/>
      <c r="C20" s="71"/>
      <c r="D20" s="71"/>
      <c r="E20" s="71"/>
      <c r="F20" s="2">
        <f>37.8+588.6</f>
        <v>626.4</v>
      </c>
      <c r="G20" s="2">
        <v>3</v>
      </c>
    </row>
    <row r="21" spans="1:7" ht="124.2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9.6" x14ac:dyDescent="0.3">
      <c r="A22" s="24" t="s">
        <v>47</v>
      </c>
      <c r="B22" s="9" t="s">
        <v>37</v>
      </c>
      <c r="C22" s="3" t="s">
        <v>4</v>
      </c>
      <c r="D22" s="3">
        <f>9.13</f>
        <v>9.1300000000000008</v>
      </c>
      <c r="E22" s="8">
        <f>D22*F20*G20</f>
        <v>17157.096000000001</v>
      </c>
    </row>
    <row r="23" spans="1:7" x14ac:dyDescent="0.25">
      <c r="A23" s="7" t="s">
        <v>45</v>
      </c>
      <c r="B23" s="9" t="s">
        <v>24</v>
      </c>
      <c r="C23" s="3" t="s">
        <v>4</v>
      </c>
      <c r="D23" s="3">
        <v>3.3</v>
      </c>
      <c r="E23" s="8">
        <f>D23*F20*G20</f>
        <v>6201.36</v>
      </c>
    </row>
    <row r="24" spans="1:7" ht="69" x14ac:dyDescent="0.25">
      <c r="A24" s="7" t="s">
        <v>57</v>
      </c>
      <c r="B24" s="9" t="s">
        <v>58</v>
      </c>
      <c r="C24" s="3" t="s">
        <v>4</v>
      </c>
      <c r="D24" s="3"/>
      <c r="E24" s="8">
        <f>790.76*3</f>
        <v>2372.2799999999997</v>
      </c>
    </row>
    <row r="25" spans="1:7" s="19" customFormat="1" x14ac:dyDescent="0.25">
      <c r="A25" s="25" t="s">
        <v>33</v>
      </c>
      <c r="B25" s="21" t="s">
        <v>58</v>
      </c>
      <c r="C25" s="22" t="s">
        <v>35</v>
      </c>
      <c r="D25" s="22"/>
      <c r="E25" s="23">
        <v>36</v>
      </c>
    </row>
    <row r="26" spans="1:7" s="19" customFormat="1" x14ac:dyDescent="0.25">
      <c r="A26" s="25" t="s">
        <v>59</v>
      </c>
      <c r="B26" s="21" t="s">
        <v>58</v>
      </c>
      <c r="C26" s="22" t="s">
        <v>35</v>
      </c>
      <c r="D26" s="22"/>
      <c r="E26" s="23">
        <v>18000</v>
      </c>
    </row>
    <row r="27" spans="1:7" s="14" customFormat="1" x14ac:dyDescent="0.25">
      <c r="A27" s="38" t="s">
        <v>60</v>
      </c>
      <c r="B27" s="39" t="s">
        <v>62</v>
      </c>
      <c r="C27" s="22" t="s">
        <v>64</v>
      </c>
      <c r="D27" s="39">
        <v>2</v>
      </c>
      <c r="E27" s="38">
        <f>D27*197.1</f>
        <v>394.2</v>
      </c>
    </row>
    <row r="28" spans="1:7" x14ac:dyDescent="0.25">
      <c r="A28" s="38" t="s">
        <v>61</v>
      </c>
      <c r="B28" s="39" t="s">
        <v>63</v>
      </c>
      <c r="C28" s="39" t="s">
        <v>35</v>
      </c>
      <c r="D28" s="39"/>
      <c r="E28" s="38">
        <v>4359.3</v>
      </c>
    </row>
    <row r="29" spans="1:7" ht="34.5" customHeight="1" x14ac:dyDescent="0.25">
      <c r="A29" s="10" t="s">
        <v>30</v>
      </c>
      <c r="B29" s="11"/>
      <c r="C29" s="12"/>
      <c r="D29" s="12"/>
      <c r="E29" s="13">
        <f>SUM(E22:E28)</f>
        <v>48520.236000000004</v>
      </c>
    </row>
    <row r="30" spans="1:7" ht="18" customHeight="1" x14ac:dyDescent="0.25"/>
    <row r="31" spans="1:7" ht="33.6" customHeight="1" x14ac:dyDescent="0.25">
      <c r="A31" s="77" t="s">
        <v>65</v>
      </c>
      <c r="B31" s="77"/>
      <c r="C31" s="77"/>
      <c r="D31" s="77"/>
      <c r="E31" s="77"/>
    </row>
    <row r="32" spans="1:7" ht="30.75" customHeight="1" x14ac:dyDescent="0.25">
      <c r="A32" s="70" t="s">
        <v>21</v>
      </c>
      <c r="B32" s="70"/>
      <c r="C32" s="70"/>
      <c r="D32" s="70"/>
      <c r="E32" s="70"/>
    </row>
    <row r="33" spans="1:5" x14ac:dyDescent="0.25">
      <c r="A33" s="70" t="s">
        <v>20</v>
      </c>
      <c r="B33" s="70"/>
      <c r="C33" s="70"/>
      <c r="D33" s="70"/>
      <c r="E33" s="70"/>
    </row>
    <row r="34" spans="1:5" x14ac:dyDescent="0.25">
      <c r="A34" s="70" t="s">
        <v>36</v>
      </c>
      <c r="B34" s="70"/>
      <c r="C34" s="70"/>
      <c r="D34" s="70"/>
      <c r="E34" s="70"/>
    </row>
    <row r="35" spans="1:5" x14ac:dyDescent="0.25">
      <c r="A35" s="70" t="s">
        <v>18</v>
      </c>
      <c r="B35" s="70"/>
      <c r="C35" s="70"/>
      <c r="D35" s="70"/>
      <c r="E35" s="70"/>
    </row>
    <row r="36" spans="1:5" x14ac:dyDescent="0.25">
      <c r="A36" s="78" t="s">
        <v>5</v>
      </c>
      <c r="B36" s="78"/>
      <c r="C36" s="78"/>
      <c r="D36" s="78"/>
      <c r="E36" s="78"/>
    </row>
    <row r="37" spans="1:5" x14ac:dyDescent="0.25">
      <c r="A37" s="70" t="s">
        <v>18</v>
      </c>
      <c r="B37" s="70"/>
      <c r="C37" s="70"/>
      <c r="D37" s="70"/>
      <c r="E37" s="70"/>
    </row>
    <row r="38" spans="1:5" x14ac:dyDescent="0.25">
      <c r="A38" s="79" t="s">
        <v>31</v>
      </c>
      <c r="B38" s="79"/>
      <c r="C38" s="79"/>
      <c r="D38" s="79"/>
      <c r="E38" s="5"/>
    </row>
    <row r="39" spans="1:5" x14ac:dyDescent="0.25">
      <c r="B39" s="76" t="s">
        <v>19</v>
      </c>
      <c r="C39" s="76"/>
      <c r="D39" s="76"/>
      <c r="E39" s="6" t="s">
        <v>6</v>
      </c>
    </row>
    <row r="40" spans="1:5" x14ac:dyDescent="0.25">
      <c r="A40" s="32"/>
      <c r="B40" s="32"/>
      <c r="C40" s="32"/>
      <c r="D40" s="32"/>
      <c r="E40" s="32"/>
    </row>
    <row r="41" spans="1:5" x14ac:dyDescent="0.25">
      <c r="A41" s="79" t="s">
        <v>32</v>
      </c>
      <c r="B41" s="79"/>
      <c r="C41" s="79"/>
      <c r="D41" s="79"/>
      <c r="E41" s="5"/>
    </row>
    <row r="42" spans="1:5" x14ac:dyDescent="0.25">
      <c r="B42" s="76" t="s">
        <v>19</v>
      </c>
      <c r="C42" s="76"/>
      <c r="D42" s="76"/>
      <c r="E42" s="6" t="s">
        <v>6</v>
      </c>
    </row>
    <row r="44" spans="1:5" x14ac:dyDescent="0.25">
      <c r="A44" s="20" t="s">
        <v>41</v>
      </c>
    </row>
    <row r="45" spans="1:5" x14ac:dyDescent="0.25">
      <c r="A45" s="20" t="s">
        <v>42</v>
      </c>
    </row>
    <row r="46" spans="1:5" x14ac:dyDescent="0.25">
      <c r="A46" s="14" t="s">
        <v>38</v>
      </c>
    </row>
    <row r="47" spans="1:5" x14ac:dyDescent="0.25">
      <c r="A47" s="2" t="s">
        <v>46</v>
      </c>
      <c r="B47" s="15">
        <f>'1кв'!B50</f>
        <v>53066.634000000005</v>
      </c>
    </row>
    <row r="48" spans="1:5" ht="15.6" x14ac:dyDescent="0.3">
      <c r="A48" s="16" t="s">
        <v>66</v>
      </c>
      <c r="B48" s="17"/>
    </row>
    <row r="49" spans="1:2" x14ac:dyDescent="0.25">
      <c r="A49" s="2" t="s">
        <v>40</v>
      </c>
      <c r="B49" s="17">
        <v>26499.25</v>
      </c>
    </row>
    <row r="50" spans="1:2" x14ac:dyDescent="0.25">
      <c r="A50" s="2" t="s">
        <v>51</v>
      </c>
      <c r="B50" s="17">
        <v>450</v>
      </c>
    </row>
    <row r="51" spans="1:2" x14ac:dyDescent="0.25">
      <c r="A51" s="2" t="s">
        <v>44</v>
      </c>
      <c r="B51" s="17">
        <v>1984.5</v>
      </c>
    </row>
    <row r="52" spans="1:2" ht="27.6" x14ac:dyDescent="0.25">
      <c r="A52" s="31" t="s">
        <v>43</v>
      </c>
      <c r="B52" s="17">
        <f>E29</f>
        <v>48520.236000000004</v>
      </c>
    </row>
    <row r="53" spans="1:2" x14ac:dyDescent="0.25">
      <c r="A53" s="18" t="s">
        <v>39</v>
      </c>
      <c r="B53" s="15">
        <f>B47+B49+B50+B51-B52</f>
        <v>33480.148000000001</v>
      </c>
    </row>
  </sheetData>
  <mergeCells count="30">
    <mergeCell ref="A7:E7"/>
    <mergeCell ref="A1:E1"/>
    <mergeCell ref="A2:E2"/>
    <mergeCell ref="A3:E3"/>
    <mergeCell ref="D4:E4"/>
    <mergeCell ref="A6:E6"/>
    <mergeCell ref="A19:E19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B42:D42"/>
    <mergeCell ref="A20:E20"/>
    <mergeCell ref="A31:E31"/>
    <mergeCell ref="A32:E32"/>
    <mergeCell ref="A33:E33"/>
    <mergeCell ref="A34:E34"/>
    <mergeCell ref="A35:E35"/>
    <mergeCell ref="A36:E36"/>
    <mergeCell ref="A37:E37"/>
    <mergeCell ref="A38:D38"/>
    <mergeCell ref="B39:D39"/>
    <mergeCell ref="A41:D41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view="pageBreakPreview" topLeftCell="A17" zoomScaleNormal="100" zoomScaleSheetLayoutView="100" workbookViewId="0">
      <selection activeCell="F55" sqref="F55"/>
    </sheetView>
  </sheetViews>
  <sheetFormatPr defaultColWidth="9.109375" defaultRowHeight="13.8" x14ac:dyDescent="0.25"/>
  <cols>
    <col min="1" max="1" width="31.5546875" style="2" customWidth="1"/>
    <col min="2" max="2" width="20.33203125" style="2" customWidth="1"/>
    <col min="3" max="3" width="13" style="2" customWidth="1"/>
    <col min="4" max="4" width="16.109375" style="2" customWidth="1"/>
    <col min="5" max="5" width="14.109375" style="2" customWidth="1"/>
    <col min="6" max="16384" width="9.109375" style="2"/>
  </cols>
  <sheetData>
    <row r="1" spans="1:5" ht="15.6" x14ac:dyDescent="0.25">
      <c r="A1" s="65" t="s">
        <v>11</v>
      </c>
      <c r="B1" s="65"/>
      <c r="C1" s="65"/>
      <c r="D1" s="65"/>
      <c r="E1" s="65"/>
    </row>
    <row r="2" spans="1:5" ht="36" customHeight="1" x14ac:dyDescent="0.3">
      <c r="A2" s="66" t="s">
        <v>12</v>
      </c>
      <c r="B2" s="67"/>
      <c r="C2" s="67"/>
      <c r="D2" s="67"/>
      <c r="E2" s="67"/>
    </row>
    <row r="3" spans="1:5" x14ac:dyDescent="0.25">
      <c r="A3" s="68" t="s">
        <v>67</v>
      </c>
      <c r="B3" s="68"/>
      <c r="C3" s="68"/>
      <c r="D3" s="68"/>
      <c r="E3" s="68"/>
    </row>
    <row r="4" spans="1:5" s="1" customFormat="1" ht="15.6" x14ac:dyDescent="0.3">
      <c r="A4" s="27" t="s">
        <v>13</v>
      </c>
      <c r="B4" s="26"/>
      <c r="C4" s="26"/>
      <c r="D4" s="69" t="s">
        <v>68</v>
      </c>
      <c r="E4" s="69"/>
    </row>
    <row r="5" spans="1:5" x14ac:dyDescent="0.25">
      <c r="A5" s="37"/>
      <c r="B5" s="4"/>
      <c r="C5" s="4"/>
      <c r="D5" s="4"/>
      <c r="E5" s="4"/>
    </row>
    <row r="6" spans="1:5" x14ac:dyDescent="0.25">
      <c r="A6" s="70" t="s">
        <v>0</v>
      </c>
      <c r="B6" s="70"/>
      <c r="C6" s="70"/>
      <c r="D6" s="70"/>
      <c r="E6" s="70"/>
    </row>
    <row r="7" spans="1:5" ht="15.75" customHeight="1" x14ac:dyDescent="0.25">
      <c r="A7" s="64" t="s">
        <v>25</v>
      </c>
      <c r="B7" s="64"/>
      <c r="C7" s="64"/>
      <c r="D7" s="64"/>
      <c r="E7" s="64"/>
    </row>
    <row r="8" spans="1:5" x14ac:dyDescent="0.25">
      <c r="A8" s="72" t="s">
        <v>1</v>
      </c>
      <c r="B8" s="72"/>
      <c r="C8" s="72"/>
      <c r="D8" s="72"/>
      <c r="E8" s="72"/>
    </row>
    <row r="9" spans="1:5" ht="17.25" customHeight="1" x14ac:dyDescent="0.25">
      <c r="A9" s="70" t="s">
        <v>26</v>
      </c>
      <c r="B9" s="70"/>
      <c r="C9" s="70"/>
      <c r="D9" s="70"/>
      <c r="E9" s="70"/>
    </row>
    <row r="10" spans="1:5" ht="24.75" customHeight="1" x14ac:dyDescent="0.25">
      <c r="A10" s="73" t="s">
        <v>14</v>
      </c>
      <c r="B10" s="74"/>
      <c r="C10" s="74"/>
      <c r="D10" s="74"/>
      <c r="E10" s="74"/>
    </row>
    <row r="11" spans="1:5" ht="32.25" customHeight="1" x14ac:dyDescent="0.25">
      <c r="A11" s="70" t="s">
        <v>27</v>
      </c>
      <c r="B11" s="70"/>
      <c r="C11" s="70"/>
      <c r="D11" s="70"/>
      <c r="E11" s="70"/>
    </row>
    <row r="12" spans="1:5" ht="17.25" customHeight="1" x14ac:dyDescent="0.25">
      <c r="A12" s="72" t="s">
        <v>15</v>
      </c>
      <c r="B12" s="75"/>
      <c r="C12" s="75"/>
      <c r="D12" s="75"/>
      <c r="E12" s="75"/>
    </row>
    <row r="13" spans="1:5" x14ac:dyDescent="0.25">
      <c r="A13" s="70" t="s">
        <v>23</v>
      </c>
      <c r="B13" s="70"/>
      <c r="C13" s="70"/>
      <c r="D13" s="70"/>
      <c r="E13" s="70"/>
    </row>
    <row r="14" spans="1:5" ht="11.25" customHeight="1" x14ac:dyDescent="0.25">
      <c r="A14" s="72" t="s">
        <v>2</v>
      </c>
      <c r="B14" s="75"/>
      <c r="C14" s="75"/>
      <c r="D14" s="75"/>
      <c r="E14" s="75"/>
    </row>
    <row r="15" spans="1:5" ht="18.75" customHeight="1" x14ac:dyDescent="0.25">
      <c r="A15" s="70" t="s">
        <v>22</v>
      </c>
      <c r="B15" s="70"/>
      <c r="C15" s="70"/>
      <c r="D15" s="70"/>
      <c r="E15" s="70"/>
    </row>
    <row r="16" spans="1:5" ht="14.25" customHeight="1" x14ac:dyDescent="0.25">
      <c r="A16" s="72" t="s">
        <v>16</v>
      </c>
      <c r="B16" s="75"/>
      <c r="C16" s="75"/>
      <c r="D16" s="75"/>
      <c r="E16" s="75"/>
    </row>
    <row r="17" spans="1:7" ht="30.75" customHeight="1" x14ac:dyDescent="0.25">
      <c r="A17" s="70" t="s">
        <v>17</v>
      </c>
      <c r="B17" s="70"/>
      <c r="C17" s="70"/>
      <c r="D17" s="70"/>
      <c r="E17" s="70"/>
    </row>
    <row r="18" spans="1:7" ht="58.2" customHeight="1" x14ac:dyDescent="0.25">
      <c r="A18" s="70" t="s">
        <v>28</v>
      </c>
      <c r="B18" s="70"/>
      <c r="C18" s="70"/>
      <c r="D18" s="70"/>
      <c r="E18" s="70"/>
    </row>
    <row r="19" spans="1:7" ht="33" customHeight="1" x14ac:dyDescent="0.25">
      <c r="A19" s="71" t="s">
        <v>29</v>
      </c>
      <c r="B19" s="71"/>
      <c r="C19" s="71"/>
      <c r="D19" s="71"/>
      <c r="E19" s="71"/>
    </row>
    <row r="20" spans="1:7" ht="19.5" customHeight="1" x14ac:dyDescent="0.25">
      <c r="A20" s="71"/>
      <c r="B20" s="71"/>
      <c r="C20" s="71"/>
      <c r="D20" s="71"/>
      <c r="E20" s="71"/>
      <c r="F20" s="2">
        <f>37.8+588.6</f>
        <v>626.4</v>
      </c>
      <c r="G20" s="2">
        <v>3</v>
      </c>
    </row>
    <row r="21" spans="1:7" ht="124.2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9.6" x14ac:dyDescent="0.3">
      <c r="A22" s="24" t="s">
        <v>47</v>
      </c>
      <c r="B22" s="9" t="s">
        <v>37</v>
      </c>
      <c r="C22" s="3" t="s">
        <v>4</v>
      </c>
      <c r="D22" s="3">
        <v>9.6300000000000008</v>
      </c>
      <c r="E22" s="8">
        <f>D22*F20*G20</f>
        <v>18096.696</v>
      </c>
    </row>
    <row r="23" spans="1:7" x14ac:dyDescent="0.25">
      <c r="A23" s="7" t="s">
        <v>45</v>
      </c>
      <c r="B23" s="9" t="s">
        <v>24</v>
      </c>
      <c r="C23" s="3" t="s">
        <v>4</v>
      </c>
      <c r="D23" s="3">
        <v>3.43</v>
      </c>
      <c r="E23" s="8">
        <f>D23*F20*G20</f>
        <v>6445.6560000000009</v>
      </c>
    </row>
    <row r="24" spans="1:7" ht="69" x14ac:dyDescent="0.25">
      <c r="A24" s="7" t="s">
        <v>57</v>
      </c>
      <c r="B24" s="9" t="s">
        <v>69</v>
      </c>
      <c r="C24" s="3" t="s">
        <v>4</v>
      </c>
      <c r="D24" s="3"/>
      <c r="E24" s="8">
        <f>790.76*3</f>
        <v>2372.2799999999997</v>
      </c>
    </row>
    <row r="25" spans="1:7" s="19" customFormat="1" x14ac:dyDescent="0.25">
      <c r="A25" s="25" t="s">
        <v>33</v>
      </c>
      <c r="B25" s="9" t="s">
        <v>69</v>
      </c>
      <c r="C25" s="22" t="s">
        <v>35</v>
      </c>
      <c r="D25" s="22"/>
      <c r="E25" s="23">
        <v>36</v>
      </c>
    </row>
    <row r="26" spans="1:7" s="19" customFormat="1" ht="27.6" x14ac:dyDescent="0.25">
      <c r="A26" s="38" t="s">
        <v>70</v>
      </c>
      <c r="B26" s="9" t="s">
        <v>71</v>
      </c>
      <c r="C26" s="22" t="s">
        <v>64</v>
      </c>
      <c r="D26" s="22">
        <v>1.5</v>
      </c>
      <c r="E26" s="23">
        <f>D26*206.95</f>
        <v>310.42499999999995</v>
      </c>
    </row>
    <row r="27" spans="1:7" ht="34.5" customHeight="1" x14ac:dyDescent="0.25">
      <c r="A27" s="10" t="s">
        <v>30</v>
      </c>
      <c r="B27" s="11"/>
      <c r="C27" s="12"/>
      <c r="D27" s="12"/>
      <c r="E27" s="13">
        <f>SUM(E22:E26)</f>
        <v>27261.056999999997</v>
      </c>
    </row>
    <row r="28" spans="1:7" ht="18" customHeight="1" x14ac:dyDescent="0.25"/>
    <row r="29" spans="1:7" ht="33.6" customHeight="1" x14ac:dyDescent="0.25">
      <c r="A29" s="77" t="s">
        <v>72</v>
      </c>
      <c r="B29" s="77"/>
      <c r="C29" s="77"/>
      <c r="D29" s="77"/>
      <c r="E29" s="77"/>
    </row>
    <row r="30" spans="1:7" ht="30.75" customHeight="1" x14ac:dyDescent="0.25">
      <c r="A30" s="70" t="s">
        <v>21</v>
      </c>
      <c r="B30" s="70"/>
      <c r="C30" s="70"/>
      <c r="D30" s="70"/>
      <c r="E30" s="70"/>
    </row>
    <row r="31" spans="1:7" x14ac:dyDescent="0.25">
      <c r="A31" s="70" t="s">
        <v>20</v>
      </c>
      <c r="B31" s="70"/>
      <c r="C31" s="70"/>
      <c r="D31" s="70"/>
      <c r="E31" s="70"/>
    </row>
    <row r="32" spans="1:7" x14ac:dyDescent="0.25">
      <c r="A32" s="70" t="s">
        <v>36</v>
      </c>
      <c r="B32" s="70"/>
      <c r="C32" s="70"/>
      <c r="D32" s="70"/>
      <c r="E32" s="70"/>
    </row>
    <row r="33" spans="1:5" x14ac:dyDescent="0.25">
      <c r="A33" s="70" t="s">
        <v>18</v>
      </c>
      <c r="B33" s="70"/>
      <c r="C33" s="70"/>
      <c r="D33" s="70"/>
      <c r="E33" s="70"/>
    </row>
    <row r="34" spans="1:5" x14ac:dyDescent="0.25">
      <c r="A34" s="78" t="s">
        <v>5</v>
      </c>
      <c r="B34" s="78"/>
      <c r="C34" s="78"/>
      <c r="D34" s="78"/>
      <c r="E34" s="78"/>
    </row>
    <row r="35" spans="1:5" x14ac:dyDescent="0.25">
      <c r="A35" s="70" t="s">
        <v>18</v>
      </c>
      <c r="B35" s="70"/>
      <c r="C35" s="70"/>
      <c r="D35" s="70"/>
      <c r="E35" s="70"/>
    </row>
    <row r="36" spans="1:5" x14ac:dyDescent="0.25">
      <c r="A36" s="79" t="s">
        <v>31</v>
      </c>
      <c r="B36" s="79"/>
      <c r="C36" s="79"/>
      <c r="D36" s="79"/>
      <c r="E36" s="5"/>
    </row>
    <row r="37" spans="1:5" x14ac:dyDescent="0.25">
      <c r="B37" s="76" t="s">
        <v>19</v>
      </c>
      <c r="C37" s="76"/>
      <c r="D37" s="76"/>
      <c r="E37" s="6" t="s">
        <v>6</v>
      </c>
    </row>
    <row r="38" spans="1:5" x14ac:dyDescent="0.25">
      <c r="A38" s="36"/>
      <c r="B38" s="36"/>
      <c r="C38" s="36"/>
      <c r="D38" s="36"/>
      <c r="E38" s="36"/>
    </row>
    <row r="39" spans="1:5" x14ac:dyDescent="0.25">
      <c r="A39" s="79" t="s">
        <v>32</v>
      </c>
      <c r="B39" s="79"/>
      <c r="C39" s="79"/>
      <c r="D39" s="79"/>
      <c r="E39" s="5"/>
    </row>
    <row r="40" spans="1:5" x14ac:dyDescent="0.25">
      <c r="B40" s="76" t="s">
        <v>19</v>
      </c>
      <c r="C40" s="76"/>
      <c r="D40" s="76"/>
      <c r="E40" s="6" t="s">
        <v>6</v>
      </c>
    </row>
    <row r="42" spans="1:5" x14ac:dyDescent="0.25">
      <c r="A42" s="20" t="s">
        <v>41</v>
      </c>
    </row>
    <row r="43" spans="1:5" x14ac:dyDescent="0.25">
      <c r="A43" s="20" t="s">
        <v>42</v>
      </c>
    </row>
    <row r="44" spans="1:5" x14ac:dyDescent="0.25">
      <c r="A44" s="14" t="s">
        <v>38</v>
      </c>
    </row>
    <row r="45" spans="1:5" x14ac:dyDescent="0.25">
      <c r="A45" s="2" t="s">
        <v>46</v>
      </c>
      <c r="B45" s="15">
        <f>'2кв'!B53</f>
        <v>33480.148000000001</v>
      </c>
    </row>
    <row r="46" spans="1:5" ht="15.6" x14ac:dyDescent="0.3">
      <c r="A46" s="16" t="s">
        <v>73</v>
      </c>
      <c r="B46" s="17"/>
    </row>
    <row r="47" spans="1:5" x14ac:dyDescent="0.25">
      <c r="A47" s="2" t="s">
        <v>40</v>
      </c>
      <c r="B47" s="17">
        <v>34804.17</v>
      </c>
    </row>
    <row r="48" spans="1:5" x14ac:dyDescent="0.25">
      <c r="A48" s="2" t="s">
        <v>51</v>
      </c>
      <c r="B48" s="17">
        <v>450</v>
      </c>
    </row>
    <row r="49" spans="1:2" x14ac:dyDescent="0.25">
      <c r="A49" s="2" t="s">
        <v>44</v>
      </c>
      <c r="B49" s="17">
        <v>2032.12</v>
      </c>
    </row>
    <row r="50" spans="1:2" ht="27.6" x14ac:dyDescent="0.25">
      <c r="A50" s="35" t="s">
        <v>43</v>
      </c>
      <c r="B50" s="17">
        <f>E27</f>
        <v>27261.056999999997</v>
      </c>
    </row>
    <row r="51" spans="1:2" x14ac:dyDescent="0.25">
      <c r="A51" s="18" t="s">
        <v>39</v>
      </c>
      <c r="B51" s="15">
        <f>B45+B47+B48+B49-B50</f>
        <v>43505.380999999994</v>
      </c>
    </row>
  </sheetData>
  <mergeCells count="30">
    <mergeCell ref="B40:D40"/>
    <mergeCell ref="A20:E20"/>
    <mergeCell ref="A29:E29"/>
    <mergeCell ref="A30:E30"/>
    <mergeCell ref="A31:E31"/>
    <mergeCell ref="A32:E32"/>
    <mergeCell ref="A33:E33"/>
    <mergeCell ref="A34:E34"/>
    <mergeCell ref="A35:E35"/>
    <mergeCell ref="A36:D36"/>
    <mergeCell ref="B37:D37"/>
    <mergeCell ref="A39:D39"/>
    <mergeCell ref="A19:E19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7:E7"/>
    <mergeCell ref="A1:E1"/>
    <mergeCell ref="A2:E2"/>
    <mergeCell ref="A3:E3"/>
    <mergeCell ref="D4:E4"/>
    <mergeCell ref="A6:E6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view="pageBreakPreview" zoomScaleNormal="100" zoomScaleSheetLayoutView="100" workbookViewId="0">
      <selection activeCell="A33" sqref="A33:E33"/>
    </sheetView>
  </sheetViews>
  <sheetFormatPr defaultColWidth="9.109375" defaultRowHeight="13.8" x14ac:dyDescent="0.25"/>
  <cols>
    <col min="1" max="1" width="31.5546875" style="2" customWidth="1"/>
    <col min="2" max="2" width="20.33203125" style="2" customWidth="1"/>
    <col min="3" max="3" width="13" style="2" customWidth="1"/>
    <col min="4" max="4" width="16.109375" style="2" customWidth="1"/>
    <col min="5" max="5" width="14.109375" style="2" customWidth="1"/>
    <col min="6" max="16384" width="9.109375" style="2"/>
  </cols>
  <sheetData>
    <row r="1" spans="1:5" ht="15.6" x14ac:dyDescent="0.25">
      <c r="A1" s="65" t="s">
        <v>11</v>
      </c>
      <c r="B1" s="65"/>
      <c r="C1" s="65"/>
      <c r="D1" s="65"/>
      <c r="E1" s="65"/>
    </row>
    <row r="2" spans="1:5" ht="36" customHeight="1" x14ac:dyDescent="0.3">
      <c r="A2" s="66" t="s">
        <v>12</v>
      </c>
      <c r="B2" s="67"/>
      <c r="C2" s="67"/>
      <c r="D2" s="67"/>
      <c r="E2" s="67"/>
    </row>
    <row r="3" spans="1:5" x14ac:dyDescent="0.25">
      <c r="A3" s="68" t="s">
        <v>74</v>
      </c>
      <c r="B3" s="68"/>
      <c r="C3" s="68"/>
      <c r="D3" s="68"/>
      <c r="E3" s="68"/>
    </row>
    <row r="4" spans="1:5" s="1" customFormat="1" ht="15.6" x14ac:dyDescent="0.3">
      <c r="A4" s="27" t="s">
        <v>13</v>
      </c>
      <c r="B4" s="26"/>
      <c r="C4" s="26"/>
      <c r="D4" s="69" t="s">
        <v>75</v>
      </c>
      <c r="E4" s="69"/>
    </row>
    <row r="5" spans="1:5" x14ac:dyDescent="0.25">
      <c r="A5" s="42"/>
      <c r="B5" s="4"/>
      <c r="C5" s="4"/>
      <c r="D5" s="4"/>
      <c r="E5" s="4"/>
    </row>
    <row r="6" spans="1:5" x14ac:dyDescent="0.25">
      <c r="A6" s="70" t="s">
        <v>0</v>
      </c>
      <c r="B6" s="70"/>
      <c r="C6" s="70"/>
      <c r="D6" s="70"/>
      <c r="E6" s="70"/>
    </row>
    <row r="7" spans="1:5" ht="15.75" customHeight="1" x14ac:dyDescent="0.25">
      <c r="A7" s="64" t="s">
        <v>25</v>
      </c>
      <c r="B7" s="64"/>
      <c r="C7" s="64"/>
      <c r="D7" s="64"/>
      <c r="E7" s="64"/>
    </row>
    <row r="8" spans="1:5" x14ac:dyDescent="0.25">
      <c r="A8" s="72" t="s">
        <v>1</v>
      </c>
      <c r="B8" s="72"/>
      <c r="C8" s="72"/>
      <c r="D8" s="72"/>
      <c r="E8" s="72"/>
    </row>
    <row r="9" spans="1:5" ht="17.25" customHeight="1" x14ac:dyDescent="0.25">
      <c r="A9" s="70" t="s">
        <v>26</v>
      </c>
      <c r="B9" s="70"/>
      <c r="C9" s="70"/>
      <c r="D9" s="70"/>
      <c r="E9" s="70"/>
    </row>
    <row r="10" spans="1:5" ht="24.75" customHeight="1" x14ac:dyDescent="0.25">
      <c r="A10" s="73" t="s">
        <v>14</v>
      </c>
      <c r="B10" s="74"/>
      <c r="C10" s="74"/>
      <c r="D10" s="74"/>
      <c r="E10" s="74"/>
    </row>
    <row r="11" spans="1:5" ht="32.25" customHeight="1" x14ac:dyDescent="0.25">
      <c r="A11" s="70" t="s">
        <v>27</v>
      </c>
      <c r="B11" s="70"/>
      <c r="C11" s="70"/>
      <c r="D11" s="70"/>
      <c r="E11" s="70"/>
    </row>
    <row r="12" spans="1:5" ht="17.25" customHeight="1" x14ac:dyDescent="0.25">
      <c r="A12" s="72" t="s">
        <v>15</v>
      </c>
      <c r="B12" s="75"/>
      <c r="C12" s="75"/>
      <c r="D12" s="75"/>
      <c r="E12" s="75"/>
    </row>
    <row r="13" spans="1:5" x14ac:dyDescent="0.25">
      <c r="A13" s="70" t="s">
        <v>23</v>
      </c>
      <c r="B13" s="70"/>
      <c r="C13" s="70"/>
      <c r="D13" s="70"/>
      <c r="E13" s="70"/>
    </row>
    <row r="14" spans="1:5" ht="11.25" customHeight="1" x14ac:dyDescent="0.25">
      <c r="A14" s="72" t="s">
        <v>2</v>
      </c>
      <c r="B14" s="75"/>
      <c r="C14" s="75"/>
      <c r="D14" s="75"/>
      <c r="E14" s="75"/>
    </row>
    <row r="15" spans="1:5" ht="18.75" customHeight="1" x14ac:dyDescent="0.25">
      <c r="A15" s="70" t="s">
        <v>22</v>
      </c>
      <c r="B15" s="70"/>
      <c r="C15" s="70"/>
      <c r="D15" s="70"/>
      <c r="E15" s="70"/>
    </row>
    <row r="16" spans="1:5" ht="14.25" customHeight="1" x14ac:dyDescent="0.25">
      <c r="A16" s="72" t="s">
        <v>16</v>
      </c>
      <c r="B16" s="75"/>
      <c r="C16" s="75"/>
      <c r="D16" s="75"/>
      <c r="E16" s="75"/>
    </row>
    <row r="17" spans="1:7" ht="30.75" customHeight="1" x14ac:dyDescent="0.25">
      <c r="A17" s="70" t="s">
        <v>17</v>
      </c>
      <c r="B17" s="70"/>
      <c r="C17" s="70"/>
      <c r="D17" s="70"/>
      <c r="E17" s="70"/>
    </row>
    <row r="18" spans="1:7" ht="58.2" customHeight="1" x14ac:dyDescent="0.25">
      <c r="A18" s="70" t="s">
        <v>28</v>
      </c>
      <c r="B18" s="70"/>
      <c r="C18" s="70"/>
      <c r="D18" s="70"/>
      <c r="E18" s="70"/>
    </row>
    <row r="19" spans="1:7" ht="33" customHeight="1" x14ac:dyDescent="0.25">
      <c r="A19" s="71" t="s">
        <v>29</v>
      </c>
      <c r="B19" s="71"/>
      <c r="C19" s="71"/>
      <c r="D19" s="71"/>
      <c r="E19" s="71"/>
    </row>
    <row r="20" spans="1:7" ht="19.5" customHeight="1" x14ac:dyDescent="0.25">
      <c r="A20" s="71"/>
      <c r="B20" s="71"/>
      <c r="C20" s="71"/>
      <c r="D20" s="71"/>
      <c r="E20" s="71"/>
      <c r="F20" s="2">
        <f>37.8+588.6</f>
        <v>626.4</v>
      </c>
      <c r="G20" s="2">
        <v>3</v>
      </c>
    </row>
    <row r="21" spans="1:7" ht="124.2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9.6" x14ac:dyDescent="0.3">
      <c r="A22" s="24" t="s">
        <v>47</v>
      </c>
      <c r="B22" s="9" t="s">
        <v>37</v>
      </c>
      <c r="C22" s="3" t="s">
        <v>4</v>
      </c>
      <c r="D22" s="3">
        <v>9.6300000000000008</v>
      </c>
      <c r="E22" s="8">
        <f>D22*F20*G20</f>
        <v>18096.696</v>
      </c>
    </row>
    <row r="23" spans="1:7" x14ac:dyDescent="0.25">
      <c r="A23" s="7" t="s">
        <v>45</v>
      </c>
      <c r="B23" s="9" t="s">
        <v>24</v>
      </c>
      <c r="C23" s="3" t="s">
        <v>4</v>
      </c>
      <c r="D23" s="3">
        <v>3.43</v>
      </c>
      <c r="E23" s="8">
        <f>D23*F20*G20</f>
        <v>6445.6560000000009</v>
      </c>
    </row>
    <row r="24" spans="1:7" ht="69" x14ac:dyDescent="0.25">
      <c r="A24" s="7" t="s">
        <v>57</v>
      </c>
      <c r="B24" s="9" t="s">
        <v>76</v>
      </c>
      <c r="C24" s="3" t="s">
        <v>4</v>
      </c>
      <c r="D24" s="3"/>
      <c r="E24" s="8">
        <f>790.76*3</f>
        <v>2372.2799999999997</v>
      </c>
    </row>
    <row r="25" spans="1:7" s="19" customFormat="1" x14ac:dyDescent="0.25">
      <c r="A25" s="25" t="s">
        <v>33</v>
      </c>
      <c r="B25" s="9" t="s">
        <v>76</v>
      </c>
      <c r="C25" s="22" t="s">
        <v>35</v>
      </c>
      <c r="D25" s="22"/>
      <c r="E25" s="23">
        <f>514-36</f>
        <v>478</v>
      </c>
    </row>
    <row r="26" spans="1:7" s="19" customFormat="1" x14ac:dyDescent="0.25">
      <c r="A26" s="38" t="s">
        <v>77</v>
      </c>
      <c r="B26" s="44" t="s">
        <v>79</v>
      </c>
      <c r="C26" s="22" t="s">
        <v>64</v>
      </c>
      <c r="D26" s="43">
        <v>1</v>
      </c>
      <c r="E26" s="23">
        <f>D26*206.95</f>
        <v>206.95</v>
      </c>
    </row>
    <row r="27" spans="1:7" s="19" customFormat="1" ht="27.6" x14ac:dyDescent="0.25">
      <c r="A27" s="38" t="s">
        <v>78</v>
      </c>
      <c r="B27" s="44" t="s">
        <v>80</v>
      </c>
      <c r="C27" s="22" t="s">
        <v>64</v>
      </c>
      <c r="D27" s="43">
        <v>1.5</v>
      </c>
      <c r="E27" s="23">
        <f>D27*206.95</f>
        <v>310.42499999999995</v>
      </c>
    </row>
    <row r="28" spans="1:7" ht="34.5" customHeight="1" x14ac:dyDescent="0.25">
      <c r="A28" s="10" t="s">
        <v>30</v>
      </c>
      <c r="B28" s="11"/>
      <c r="C28" s="12"/>
      <c r="D28" s="12"/>
      <c r="E28" s="13">
        <f>SUM(E22:E27)</f>
        <v>27910.006999999998</v>
      </c>
    </row>
    <row r="29" spans="1:7" ht="18" customHeight="1" x14ac:dyDescent="0.25"/>
    <row r="30" spans="1:7" ht="33.6" customHeight="1" x14ac:dyDescent="0.25">
      <c r="A30" s="77" t="s">
        <v>106</v>
      </c>
      <c r="B30" s="77"/>
      <c r="C30" s="77"/>
      <c r="D30" s="77"/>
      <c r="E30" s="77"/>
    </row>
    <row r="31" spans="1:7" ht="30.75" customHeight="1" x14ac:dyDescent="0.25">
      <c r="A31" s="70" t="s">
        <v>21</v>
      </c>
      <c r="B31" s="70"/>
      <c r="C31" s="70"/>
      <c r="D31" s="70"/>
      <c r="E31" s="70"/>
    </row>
    <row r="32" spans="1:7" x14ac:dyDescent="0.25">
      <c r="A32" s="70" t="s">
        <v>20</v>
      </c>
      <c r="B32" s="70"/>
      <c r="C32" s="70"/>
      <c r="D32" s="70"/>
      <c r="E32" s="70"/>
    </row>
    <row r="33" spans="1:5" x14ac:dyDescent="0.25">
      <c r="A33" s="70" t="s">
        <v>36</v>
      </c>
      <c r="B33" s="70"/>
      <c r="C33" s="70"/>
      <c r="D33" s="70"/>
      <c r="E33" s="70"/>
    </row>
    <row r="34" spans="1:5" x14ac:dyDescent="0.25">
      <c r="A34" s="70" t="s">
        <v>18</v>
      </c>
      <c r="B34" s="70"/>
      <c r="C34" s="70"/>
      <c r="D34" s="70"/>
      <c r="E34" s="70"/>
    </row>
    <row r="35" spans="1:5" x14ac:dyDescent="0.25">
      <c r="A35" s="78" t="s">
        <v>5</v>
      </c>
      <c r="B35" s="78"/>
      <c r="C35" s="78"/>
      <c r="D35" s="78"/>
      <c r="E35" s="78"/>
    </row>
    <row r="36" spans="1:5" x14ac:dyDescent="0.25">
      <c r="A36" s="70" t="s">
        <v>18</v>
      </c>
      <c r="B36" s="70"/>
      <c r="C36" s="70"/>
      <c r="D36" s="70"/>
      <c r="E36" s="70"/>
    </row>
    <row r="37" spans="1:5" x14ac:dyDescent="0.25">
      <c r="A37" s="79" t="s">
        <v>31</v>
      </c>
      <c r="B37" s="79"/>
      <c r="C37" s="79"/>
      <c r="D37" s="79"/>
      <c r="E37" s="5"/>
    </row>
    <row r="38" spans="1:5" x14ac:dyDescent="0.25">
      <c r="B38" s="76" t="s">
        <v>19</v>
      </c>
      <c r="C38" s="76"/>
      <c r="D38" s="76"/>
      <c r="E38" s="6" t="s">
        <v>6</v>
      </c>
    </row>
    <row r="39" spans="1:5" x14ac:dyDescent="0.25">
      <c r="A39" s="41"/>
      <c r="B39" s="41"/>
      <c r="C39" s="41"/>
      <c r="D39" s="41"/>
      <c r="E39" s="41"/>
    </row>
    <row r="40" spans="1:5" x14ac:dyDescent="0.25">
      <c r="A40" s="79" t="s">
        <v>32</v>
      </c>
      <c r="B40" s="79"/>
      <c r="C40" s="79"/>
      <c r="D40" s="79"/>
      <c r="E40" s="5"/>
    </row>
    <row r="41" spans="1:5" x14ac:dyDescent="0.25">
      <c r="B41" s="76" t="s">
        <v>19</v>
      </c>
      <c r="C41" s="76"/>
      <c r="D41" s="76"/>
      <c r="E41" s="6" t="s">
        <v>6</v>
      </c>
    </row>
    <row r="43" spans="1:5" x14ac:dyDescent="0.25">
      <c r="A43" s="20" t="s">
        <v>41</v>
      </c>
    </row>
    <row r="44" spans="1:5" x14ac:dyDescent="0.25">
      <c r="A44" s="20" t="s">
        <v>42</v>
      </c>
    </row>
    <row r="45" spans="1:5" x14ac:dyDescent="0.25">
      <c r="A45" s="14" t="s">
        <v>38</v>
      </c>
    </row>
    <row r="46" spans="1:5" x14ac:dyDescent="0.25">
      <c r="A46" s="2" t="s">
        <v>46</v>
      </c>
      <c r="B46" s="15">
        <f>'3кв'!B51</f>
        <v>43505.380999999994</v>
      </c>
    </row>
    <row r="47" spans="1:5" ht="15.6" x14ac:dyDescent="0.3">
      <c r="A47" s="16" t="s">
        <v>81</v>
      </c>
      <c r="B47" s="17"/>
    </row>
    <row r="48" spans="1:5" x14ac:dyDescent="0.25">
      <c r="A48" s="2" t="s">
        <v>40</v>
      </c>
      <c r="B48" s="17">
        <v>33759.19</v>
      </c>
    </row>
    <row r="49" spans="1:2" x14ac:dyDescent="0.25">
      <c r="A49" s="2" t="s">
        <v>51</v>
      </c>
      <c r="B49" s="17">
        <v>450</v>
      </c>
    </row>
    <row r="50" spans="1:2" x14ac:dyDescent="0.25">
      <c r="A50" s="2" t="s">
        <v>44</v>
      </c>
      <c r="B50" s="17">
        <v>2055.9299999999998</v>
      </c>
    </row>
    <row r="51" spans="1:2" ht="27.6" x14ac:dyDescent="0.25">
      <c r="A51" s="40" t="s">
        <v>43</v>
      </c>
      <c r="B51" s="17">
        <f>E28</f>
        <v>27910.006999999998</v>
      </c>
    </row>
    <row r="52" spans="1:2" x14ac:dyDescent="0.25">
      <c r="A52" s="18" t="s">
        <v>39</v>
      </c>
      <c r="B52" s="15">
        <f>B46+B48+B49+B50-B51</f>
        <v>51860.493999999992</v>
      </c>
    </row>
  </sheetData>
  <mergeCells count="30">
    <mergeCell ref="A7:E7"/>
    <mergeCell ref="A1:E1"/>
    <mergeCell ref="A2:E2"/>
    <mergeCell ref="A3:E3"/>
    <mergeCell ref="D4:E4"/>
    <mergeCell ref="A6:E6"/>
    <mergeCell ref="A19:E19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B41:D41"/>
    <mergeCell ref="A20:E20"/>
    <mergeCell ref="A30:E30"/>
    <mergeCell ref="A31:E31"/>
    <mergeCell ref="A32:E32"/>
    <mergeCell ref="A33:E33"/>
    <mergeCell ref="A34:E34"/>
    <mergeCell ref="A35:E35"/>
    <mergeCell ref="A36:E36"/>
    <mergeCell ref="A37:D37"/>
    <mergeCell ref="B38:D38"/>
    <mergeCell ref="A40:D40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view="pageBreakPreview" topLeftCell="A16" zoomScaleNormal="100" zoomScaleSheetLayoutView="100" workbookViewId="0">
      <selection activeCell="A27" sqref="A27:C35"/>
    </sheetView>
  </sheetViews>
  <sheetFormatPr defaultRowHeight="14.4" x14ac:dyDescent="0.3"/>
  <cols>
    <col min="1" max="1" width="10.5546875" customWidth="1"/>
    <col min="2" max="2" width="54.33203125" customWidth="1"/>
    <col min="3" max="3" width="15.33203125" customWidth="1"/>
    <col min="4" max="4" width="11.88671875" customWidth="1"/>
    <col min="5" max="5" width="14.6640625" customWidth="1"/>
    <col min="6" max="6" width="12.44140625" customWidth="1"/>
    <col min="7" max="7" width="12" customWidth="1"/>
    <col min="8" max="8" width="13.5546875" customWidth="1"/>
  </cols>
  <sheetData>
    <row r="1" spans="1:5" ht="15.6" x14ac:dyDescent="0.3">
      <c r="A1" s="80" t="s">
        <v>82</v>
      </c>
      <c r="B1" s="80"/>
      <c r="C1" s="80"/>
      <c r="D1" s="45"/>
    </row>
    <row r="2" spans="1:5" ht="15.6" x14ac:dyDescent="0.3">
      <c r="A2" s="81" t="s">
        <v>83</v>
      </c>
      <c r="B2" s="81"/>
      <c r="C2" s="81"/>
      <c r="D2" s="1"/>
    </row>
    <row r="3" spans="1:5" ht="15.6" x14ac:dyDescent="0.3">
      <c r="A3" s="81" t="s">
        <v>84</v>
      </c>
      <c r="B3" s="81"/>
      <c r="C3" s="81"/>
      <c r="D3" s="1"/>
    </row>
    <row r="4" spans="1:5" ht="15.6" x14ac:dyDescent="0.3">
      <c r="A4" s="80" t="s">
        <v>99</v>
      </c>
      <c r="B4" s="80"/>
      <c r="C4" s="80"/>
      <c r="D4" s="45"/>
    </row>
    <row r="5" spans="1:5" ht="15.6" x14ac:dyDescent="0.3">
      <c r="A5" s="82"/>
      <c r="B5" s="82"/>
      <c r="C5" s="82"/>
      <c r="D5" s="1"/>
    </row>
    <row r="6" spans="1:5" ht="15.6" x14ac:dyDescent="0.3">
      <c r="A6" s="1"/>
      <c r="B6" s="46" t="s">
        <v>85</v>
      </c>
      <c r="C6" s="47">
        <f>'1кв'!B44</f>
        <v>45628.68</v>
      </c>
      <c r="D6" s="48"/>
    </row>
    <row r="7" spans="1:5" ht="15.6" x14ac:dyDescent="0.3">
      <c r="A7" s="1"/>
      <c r="B7" s="46" t="s">
        <v>100</v>
      </c>
      <c r="C7" s="47"/>
      <c r="D7" s="48"/>
    </row>
    <row r="8" spans="1:5" ht="15.6" x14ac:dyDescent="0.3">
      <c r="A8" s="49" t="s">
        <v>86</v>
      </c>
      <c r="B8" s="46" t="s">
        <v>87</v>
      </c>
      <c r="C8" s="50">
        <v>123559.06</v>
      </c>
      <c r="D8" s="51"/>
    </row>
    <row r="9" spans="1:5" ht="15.6" x14ac:dyDescent="0.3">
      <c r="A9" s="49"/>
      <c r="B9" s="46" t="s">
        <v>102</v>
      </c>
      <c r="C9" s="50">
        <f>'1кв'!B48+'2кв'!B51+'3кв'!B49+'4кв'!B50</f>
        <v>8057.0499999999993</v>
      </c>
      <c r="D9" s="51"/>
    </row>
    <row r="10" spans="1:5" ht="31.2" x14ac:dyDescent="0.3">
      <c r="A10" s="49"/>
      <c r="B10" s="24" t="s">
        <v>103</v>
      </c>
      <c r="C10" s="50">
        <f>450*4</f>
        <v>1800</v>
      </c>
      <c r="D10" s="51"/>
    </row>
    <row r="11" spans="1:5" ht="15.6" x14ac:dyDescent="0.3">
      <c r="A11" s="26"/>
      <c r="B11" s="46" t="s">
        <v>88</v>
      </c>
      <c r="C11" s="52">
        <f>SUM(C8:C10)</f>
        <v>133416.10999999999</v>
      </c>
      <c r="D11" s="48"/>
    </row>
    <row r="12" spans="1:5" ht="15.6" x14ac:dyDescent="0.3">
      <c r="A12" s="1"/>
      <c r="B12" s="83"/>
      <c r="C12" s="83"/>
      <c r="D12" s="53"/>
    </row>
    <row r="13" spans="1:5" ht="15.6" x14ac:dyDescent="0.3">
      <c r="A13" s="1" t="s">
        <v>89</v>
      </c>
      <c r="B13" s="24" t="s">
        <v>90</v>
      </c>
      <c r="C13" s="54">
        <f>'1кв'!E22+'2кв'!E22+'3кв'!E22+'4кв'!E22</f>
        <v>70507.584000000003</v>
      </c>
      <c r="D13" s="53"/>
    </row>
    <row r="14" spans="1:5" ht="15.6" x14ac:dyDescent="0.3">
      <c r="A14" s="1"/>
      <c r="B14" s="7" t="s">
        <v>45</v>
      </c>
      <c r="C14" s="54">
        <f>'1кв'!E23+'2кв'!E23+'3кв'!E23+'4кв'!E23</f>
        <v>25294.031999999999</v>
      </c>
      <c r="D14" s="53"/>
      <c r="E14" s="55"/>
    </row>
    <row r="15" spans="1:5" ht="27.6" x14ac:dyDescent="0.3">
      <c r="B15" s="7" t="s">
        <v>91</v>
      </c>
      <c r="C15" s="54">
        <f>'1кв'!E24+'2кв'!E24+'3кв'!E24+'4кв'!E24</f>
        <v>7215.3899999999994</v>
      </c>
      <c r="D15" s="53"/>
    </row>
    <row r="16" spans="1:5" ht="15.6" x14ac:dyDescent="0.3">
      <c r="A16" s="1"/>
      <c r="B16" s="56" t="s">
        <v>33</v>
      </c>
      <c r="C16" s="54">
        <f>'1кв'!E25+'2кв'!E25+'3кв'!E25+'4кв'!E25</f>
        <v>585.99</v>
      </c>
      <c r="D16" s="53"/>
    </row>
    <row r="17" spans="1:5" ht="15.6" x14ac:dyDescent="0.3">
      <c r="A17" s="1"/>
      <c r="B17" s="57" t="s">
        <v>101</v>
      </c>
      <c r="C17" s="58">
        <f>2*197.1+4*206.95</f>
        <v>1222</v>
      </c>
      <c r="D17" s="53"/>
    </row>
    <row r="18" spans="1:5" ht="15.6" x14ac:dyDescent="0.3">
      <c r="A18" s="1"/>
      <c r="B18" s="59" t="s">
        <v>92</v>
      </c>
      <c r="C18" s="58">
        <f>SUM(C19:C21)</f>
        <v>22359.3</v>
      </c>
      <c r="D18" s="53"/>
    </row>
    <row r="19" spans="1:5" ht="15.6" x14ac:dyDescent="0.3">
      <c r="A19" s="1"/>
      <c r="B19" s="25" t="s">
        <v>59</v>
      </c>
      <c r="C19" s="58">
        <v>18000</v>
      </c>
      <c r="D19" s="53"/>
    </row>
    <row r="20" spans="1:5" ht="15.6" x14ac:dyDescent="0.3">
      <c r="A20" s="1"/>
      <c r="B20" s="38" t="s">
        <v>61</v>
      </c>
      <c r="C20" s="58">
        <f>'2кв'!E28</f>
        <v>4359.3</v>
      </c>
      <c r="D20" s="53"/>
    </row>
    <row r="21" spans="1:5" ht="15.6" x14ac:dyDescent="0.3">
      <c r="A21" s="1"/>
      <c r="B21" s="60"/>
      <c r="C21" s="58"/>
      <c r="D21" s="53"/>
    </row>
    <row r="22" spans="1:5" ht="15.6" x14ac:dyDescent="0.3">
      <c r="A22" s="1"/>
      <c r="B22" s="61" t="s">
        <v>93</v>
      </c>
      <c r="C22" s="62">
        <f>SUM(C13:C18)</f>
        <v>127184.29600000002</v>
      </c>
      <c r="D22" s="53"/>
      <c r="E22" s="55"/>
    </row>
    <row r="23" spans="1:5" ht="15.6" x14ac:dyDescent="0.3">
      <c r="A23" s="1"/>
      <c r="B23" s="63" t="s">
        <v>94</v>
      </c>
      <c r="C23" s="62">
        <f>C6+C11-C22</f>
        <v>51860.493999999962</v>
      </c>
      <c r="D23" s="53"/>
    </row>
    <row r="24" spans="1:5" ht="15.6" x14ac:dyDescent="0.3">
      <c r="A24" s="1"/>
      <c r="B24" s="49"/>
      <c r="C24" s="49"/>
      <c r="D24" s="53"/>
    </row>
    <row r="25" spans="1:5" ht="15.6" x14ac:dyDescent="0.3">
      <c r="A25" s="1"/>
      <c r="B25" s="49"/>
      <c r="C25" s="49"/>
      <c r="D25" s="53"/>
    </row>
    <row r="26" spans="1:5" ht="15.6" x14ac:dyDescent="0.3">
      <c r="A26" s="1"/>
      <c r="B26" s="49"/>
      <c r="C26" s="49"/>
      <c r="D26" s="53"/>
    </row>
    <row r="27" spans="1:5" ht="15.6" x14ac:dyDescent="0.3">
      <c r="A27" s="49" t="s">
        <v>95</v>
      </c>
      <c r="C27" s="49"/>
      <c r="D27" s="53"/>
    </row>
    <row r="28" spans="1:5" ht="15.6" x14ac:dyDescent="0.3">
      <c r="A28" s="1"/>
      <c r="B28" s="49"/>
      <c r="C28" s="49"/>
      <c r="D28" s="53"/>
    </row>
    <row r="29" spans="1:5" ht="15.6" x14ac:dyDescent="0.3">
      <c r="A29" s="1"/>
      <c r="B29" s="49"/>
      <c r="C29" s="49"/>
      <c r="D29" s="53"/>
    </row>
    <row r="30" spans="1:5" ht="15.6" x14ac:dyDescent="0.3">
      <c r="A30" s="1" t="s">
        <v>96</v>
      </c>
      <c r="B30" s="49" t="s">
        <v>97</v>
      </c>
      <c r="C30" s="49"/>
      <c r="D30" s="53"/>
    </row>
    <row r="31" spans="1:5" ht="15.6" x14ac:dyDescent="0.3">
      <c r="A31" s="1"/>
      <c r="B31" s="49" t="s">
        <v>104</v>
      </c>
      <c r="C31" s="49"/>
      <c r="D31" s="53"/>
    </row>
    <row r="32" spans="1:5" ht="15.6" x14ac:dyDescent="0.3">
      <c r="A32" s="1"/>
      <c r="B32" s="49" t="s">
        <v>98</v>
      </c>
      <c r="C32" s="49"/>
      <c r="D32" s="53"/>
    </row>
    <row r="33" spans="1:4" ht="15.6" x14ac:dyDescent="0.3">
      <c r="A33" s="1"/>
      <c r="B33" s="49"/>
      <c r="C33" s="49"/>
      <c r="D33" s="53"/>
    </row>
    <row r="34" spans="1:4" ht="15.6" x14ac:dyDescent="0.3">
      <c r="A34" s="16" t="s">
        <v>105</v>
      </c>
      <c r="B34" s="16"/>
      <c r="C34" s="16"/>
      <c r="D34" s="53"/>
    </row>
    <row r="35" spans="1:4" ht="15.6" x14ac:dyDescent="0.3">
      <c r="A35" s="1"/>
      <c r="B35" s="49"/>
      <c r="C35" s="49"/>
      <c r="D35" s="53"/>
    </row>
    <row r="36" spans="1:4" ht="15.6" x14ac:dyDescent="0.3">
      <c r="A36" s="1"/>
      <c r="B36" s="49"/>
      <c r="C36" s="49"/>
      <c r="D36" s="53"/>
    </row>
    <row r="37" spans="1:4" ht="15.6" x14ac:dyDescent="0.3">
      <c r="A37" s="1"/>
      <c r="B37" s="49"/>
      <c r="C37" s="49"/>
      <c r="D37" s="53"/>
    </row>
    <row r="38" spans="1:4" ht="15.6" x14ac:dyDescent="0.3">
      <c r="A38" s="1"/>
      <c r="B38" s="49"/>
      <c r="C38" s="49"/>
      <c r="D38" s="53"/>
    </row>
  </sheetData>
  <mergeCells count="6">
    <mergeCell ref="B12:C12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2021-03-15T06:59:16Z</dcterms:modified>
</cp:coreProperties>
</file>