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6" windowHeight="11016" activeTab="3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'3кв'!$A$1:$E$51</definedName>
    <definedName name="_xlnm.Print_Area" localSheetId="3">'4кв'!$A$1:$E$50</definedName>
    <definedName name="_xlnm.Print_Area" localSheetId="4">отчет!$A$1:$C$36</definedName>
  </definedNames>
  <calcPr calcId="191029"/>
</workbook>
</file>

<file path=xl/calcChain.xml><?xml version="1.0" encoding="utf-8"?>
<calcChain xmlns="http://schemas.openxmlformats.org/spreadsheetml/2006/main">
  <c r="C16" i="17" l="1"/>
  <c r="C13" i="17"/>
  <c r="C14" i="17"/>
  <c r="C15" i="17"/>
  <c r="C12" i="17"/>
  <c r="B47" i="16"/>
  <c r="C8" i="17"/>
  <c r="C6" i="17"/>
  <c r="C17" i="17"/>
  <c r="C9" i="17"/>
  <c r="C10" i="17"/>
  <c r="B45" i="16"/>
  <c r="E26" i="16"/>
  <c r="E25" i="16"/>
  <c r="E24" i="16"/>
  <c r="E23" i="16"/>
  <c r="E22" i="16"/>
  <c r="E25" i="15"/>
  <c r="E24" i="15"/>
  <c r="E23" i="15"/>
  <c r="E22" i="15"/>
  <c r="E28" i="15" s="1"/>
  <c r="C21" i="17" l="1"/>
  <c r="C22" i="17" s="1"/>
  <c r="E27" i="16"/>
  <c r="B49" i="16" s="1"/>
  <c r="B50" i="16"/>
  <c r="B50" i="15"/>
  <c r="E24" i="14" l="1"/>
  <c r="E23" i="14"/>
  <c r="D22" i="14"/>
  <c r="E22" i="14" s="1"/>
  <c r="E27" i="14" s="1"/>
  <c r="B49" i="14" s="1"/>
  <c r="E26" i="13" l="1"/>
  <c r="D22" i="13" l="1"/>
  <c r="E23" i="13" l="1"/>
  <c r="E22" i="13"/>
  <c r="E27" i="13" s="1"/>
  <c r="B49" i="13" l="1"/>
  <c r="B50" i="13" l="1"/>
  <c r="B45" i="14" s="1"/>
  <c r="B50" i="14" s="1"/>
  <c r="B46" i="15" s="1"/>
  <c r="B51" i="15" s="1"/>
</calcChain>
</file>

<file path=xl/sharedStrings.xml><?xml version="1.0" encoding="utf-8"?>
<sst xmlns="http://schemas.openxmlformats.org/spreadsheetml/2006/main" count="271" uniqueCount="98">
  <si>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</si>
  <si>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</si>
  <si>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</si>
  <si>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</si>
  <si>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</si>
  <si>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</si>
  <si>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</si>
  <si>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</si>
  <si>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</si>
  <si>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</si>
  <si>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</si>
  <si>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</si>
  <si>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</si>
  <si>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</si>
  <si>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</si>
  <si>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</si>
  <si>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</si>
  <si>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</si>
  <si>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</si>
  <si>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</si>
  <si>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</si>
  <si>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</si>
  <si>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</si>
  <si>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</si>
  <si>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</si>
  <si>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</si>
  <si>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Комсомольская, д. 21а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</si>
  <si>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41 от 01.05.2015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</si>
  <si>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№43  от   07.05.2015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</si>
  <si>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</si>
  <si>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</si>
  <si>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</si>
  <si>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</si>
  <si>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</si>
  <si>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</si>
  <si>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</si>
  <si>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</si>
  <si>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интернет</t>
  </si>
  <si>
    <t>Общая площадь квартир - 562,2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</si>
  <si>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</si>
  <si>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</si>
  <si>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</si>
  <si>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Литвинова А.Н.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</si>
  <si>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Литвинова Алексея Николаевича</t>
    </r>
  </si>
  <si>
    <t xml:space="preserve">определена приложением № 9 к договору </t>
  </si>
  <si>
    <t>Предъявлено населению 27395,88</t>
  </si>
  <si>
    <t>Услуги по содержанию многоквартирного дома</t>
  </si>
  <si>
    <t>за 1 квартал 2020 года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</si>
  <si>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</si>
  <si>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</si>
  <si>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</si>
  <si>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1 квартал</t>
  </si>
  <si>
    <t>февраль</t>
  </si>
  <si>
    <t xml:space="preserve"> Ремонт стояка ХВС в подвале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</si>
  <si>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пять тысяч пятьсот восемьдесят шесть рублей 60 копеек</t>
    </r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</si>
  <si>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</si>
  <si>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</si>
  <si>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 xml:space="preserve">           2. Всего за период с "01" 04 2020 г. по "30" 06 2020 г. выполнено работ (оказано услуг) на общую сумму двадцать шесть тысяч восемьсот пятьдесят пять рублей 49 копеек</t>
  </si>
  <si>
    <t>Предъявлено населению 27390,33</t>
  </si>
  <si>
    <t>за 2 квартал 2020 года</t>
  </si>
  <si>
    <t>"30" 06  2020 г.</t>
  </si>
  <si>
    <t>за 3 квартал 2020 года</t>
  </si>
  <si>
    <t>"30" 09  2020 г.</t>
  </si>
  <si>
    <t>3 квартал</t>
  </si>
  <si>
    <t>ремонт входных площадок 2шт (смета)</t>
  </si>
  <si>
    <t>монтаж чистилок для обуви 2шт (смета)</t>
  </si>
  <si>
    <t>август</t>
  </si>
  <si>
    <t xml:space="preserve">           2. Всего за период с "01" 07 2020 г. по "30" 09 2020 г. выполнено работ (оказано услуг) на общую сумму тридцать две тысячи двести восемьдесят пять рублей 64 копейки</t>
  </si>
  <si>
    <t>Предъявлено населению 28655,28</t>
  </si>
  <si>
    <t>за 4 квартал 2020 года</t>
  </si>
  <si>
    <t>"31" 12 2020 г.</t>
  </si>
  <si>
    <t>4 квартал</t>
  </si>
  <si>
    <t>Монтаж аншлагов на подъезды</t>
  </si>
  <si>
    <t>октябрь</t>
  </si>
  <si>
    <t>ч/час</t>
  </si>
  <si>
    <t xml:space="preserve">           2. Всего за период с "01" 10 2020 г. по "31" 12 2020 г. выполнено работ (оказано услуг) на общую сумму двадцать восемь тысяч семьсот девяносто рублей 76 копеек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</si>
  <si>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</si>
  <si>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</si>
  <si>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</si>
  <si>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</si>
  <si>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</si>
  <si>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</si>
  <si>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</si>
  <si>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</si>
  <si>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</si>
  <si>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</si>
  <si>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</si>
  <si>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</si>
  <si>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</si>
  <si>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</si>
  <si>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</si>
  <si>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</si>
  <si>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</si>
  <si>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по ж.д. ул.Комсомольская,21а</t>
  </si>
  <si>
    <t>Начислено всего 112092,22</t>
  </si>
  <si>
    <t>Непредвиденные работы 5 ч/ч</t>
  </si>
  <si>
    <t>Перечень предлагаемых работ на 2021 год.</t>
  </si>
  <si>
    <t>Председатель совета дома_____________________________________________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</si>
</sst>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wrapText="1"/>
    </xf>
    <xf numFmtId="0" fontId="8" fillId="0" borderId="1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4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4" xfId="0" applyFont="1" applyBorder="1" applyAlignment="1">
      <alignment wrapText="1"/>
    </xf>
    <xf numFmtId="0" fontId="11" fillId="0" borderId="4" xfId="2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6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7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43" fontId="4" fillId="0" borderId="1" xfId="1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/>
  </cellXfs>
  <cellStyles count="3">
    <cellStyle name="Обычный" xfId="0" builtinId="0"/>
    <cellStyle name="Обычный_37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25" zoomScaleNormal="100" zoomScaleSheetLayoutView="100" workbookViewId="0">
      <selection activeCell="A29" sqref="A29:E2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0" width="9.109375" style="2"/>
    <col min="11" max="11" width="13.44140625" style="2" customWidth="1"/>
    <col min="12" max="16384" width="9.109375" style="2"/>
  </cols>
  <sheetData>
    <row r="1" spans="1:5" ht="15.6" x14ac:dyDescent="0.25">
      <c r="A1" s="70" t="s">
        <v>11</v>
      </c>
      <c r="B1" s="70"/>
      <c r="C1" s="70"/>
      <c r="D1" s="70"/>
      <c r="E1" s="70"/>
    </row>
    <row r="2" spans="1:5" ht="30.75" customHeight="1" x14ac:dyDescent="0.3">
      <c r="A2" s="71" t="s">
        <v>12</v>
      </c>
      <c r="B2" s="72"/>
      <c r="C2" s="72"/>
      <c r="D2" s="72"/>
      <c r="E2" s="72"/>
    </row>
    <row r="3" spans="1:5" x14ac:dyDescent="0.25">
      <c r="A3" s="73" t="s">
        <v>47</v>
      </c>
      <c r="B3" s="73"/>
      <c r="C3" s="73"/>
      <c r="D3" s="73"/>
      <c r="E3" s="73"/>
    </row>
    <row r="4" spans="1:5" s="1" customFormat="1" ht="15.6" x14ac:dyDescent="0.3">
      <c r="A4" s="21" t="s">
        <v>13</v>
      </c>
      <c r="B4" s="4"/>
      <c r="C4" s="4"/>
      <c r="D4" s="4"/>
      <c r="E4" s="22" t="s">
        <v>48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74" t="s">
        <v>43</v>
      </c>
      <c r="B9" s="74"/>
      <c r="C9" s="74"/>
      <c r="D9" s="74"/>
      <c r="E9" s="74"/>
    </row>
    <row r="10" spans="1:5" ht="23.25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4" t="s">
        <v>27</v>
      </c>
      <c r="B11" s="74"/>
      <c r="C11" s="74"/>
      <c r="D11" s="74"/>
      <c r="E11" s="74"/>
    </row>
    <row r="12" spans="1:5" ht="18" customHeight="1" x14ac:dyDescent="0.25">
      <c r="A12" s="68" t="s">
        <v>15</v>
      </c>
      <c r="B12" s="69"/>
      <c r="C12" s="69"/>
      <c r="D12" s="69"/>
      <c r="E12" s="69"/>
    </row>
    <row r="13" spans="1:5" ht="11.25" customHeight="1" x14ac:dyDescent="0.25">
      <c r="A13" s="74" t="s">
        <v>23</v>
      </c>
      <c r="B13" s="74"/>
      <c r="C13" s="74"/>
      <c r="D13" s="74"/>
      <c r="E13" s="74"/>
    </row>
    <row r="14" spans="1:5" ht="15" customHeight="1" x14ac:dyDescent="0.25">
      <c r="A14" s="68" t="s">
        <v>2</v>
      </c>
      <c r="B14" s="69"/>
      <c r="C14" s="69"/>
      <c r="D14" s="69"/>
      <c r="E14" s="69"/>
    </row>
    <row r="15" spans="1:5" ht="18" customHeight="1" x14ac:dyDescent="0.25">
      <c r="A15" s="74" t="s">
        <v>22</v>
      </c>
      <c r="B15" s="74"/>
      <c r="C15" s="74"/>
      <c r="D15" s="74"/>
      <c r="E15" s="74"/>
    </row>
    <row r="16" spans="1:5" ht="12" customHeight="1" x14ac:dyDescent="0.25">
      <c r="A16" s="68" t="s">
        <v>16</v>
      </c>
      <c r="B16" s="69"/>
      <c r="C16" s="69"/>
      <c r="D16" s="69"/>
      <c r="E16" s="69"/>
    </row>
    <row r="17" spans="1:11" ht="32.25" customHeight="1" x14ac:dyDescent="0.25">
      <c r="A17" s="74" t="s">
        <v>17</v>
      </c>
      <c r="B17" s="74"/>
      <c r="C17" s="74"/>
      <c r="D17" s="74"/>
      <c r="E17" s="74"/>
    </row>
    <row r="18" spans="1:11" ht="63.75" customHeight="1" x14ac:dyDescent="0.25">
      <c r="A18" s="74" t="s">
        <v>28</v>
      </c>
      <c r="B18" s="74"/>
      <c r="C18" s="74"/>
      <c r="D18" s="74"/>
      <c r="E18" s="74"/>
    </row>
    <row r="19" spans="1:11" ht="34.5" customHeight="1" x14ac:dyDescent="0.25">
      <c r="A19" s="79" t="s">
        <v>29</v>
      </c>
      <c r="B19" s="79"/>
      <c r="C19" s="79"/>
      <c r="D19" s="79"/>
      <c r="E19" s="79"/>
    </row>
    <row r="20" spans="1:11" x14ac:dyDescent="0.25">
      <c r="A20" s="79"/>
      <c r="B20" s="79"/>
      <c r="C20" s="79"/>
      <c r="D20" s="79"/>
      <c r="E20" s="79"/>
      <c r="F20" s="2">
        <v>562.20000000000005</v>
      </c>
      <c r="G20" s="2">
        <v>3</v>
      </c>
    </row>
    <row r="21" spans="1:11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9.6" x14ac:dyDescent="0.3">
      <c r="A22" s="23" t="s">
        <v>46</v>
      </c>
      <c r="B22" s="9" t="s">
        <v>44</v>
      </c>
      <c r="C22" s="3" t="s">
        <v>4</v>
      </c>
      <c r="D22" s="3">
        <f>11.12</f>
        <v>11.12</v>
      </c>
      <c r="E22" s="8">
        <f>D22*F20*G20</f>
        <v>18754.991999999998</v>
      </c>
      <c r="K22" s="18"/>
    </row>
    <row r="23" spans="1:11" x14ac:dyDescent="0.25">
      <c r="A23" s="7" t="s">
        <v>40</v>
      </c>
      <c r="B23" s="9" t="s">
        <v>24</v>
      </c>
      <c r="C23" s="3" t="s">
        <v>4</v>
      </c>
      <c r="D23" s="3">
        <v>3.3</v>
      </c>
      <c r="E23" s="8">
        <f>D23*F20*G20</f>
        <v>5565.78</v>
      </c>
      <c r="K23" s="18"/>
    </row>
    <row r="24" spans="1:11" ht="55.2" x14ac:dyDescent="0.25">
      <c r="A24" s="7" t="s">
        <v>49</v>
      </c>
      <c r="B24" s="29" t="s">
        <v>50</v>
      </c>
      <c r="C24" s="3" t="s">
        <v>4</v>
      </c>
      <c r="D24" s="3"/>
      <c r="E24" s="8">
        <v>173.28</v>
      </c>
      <c r="K24" s="18"/>
    </row>
    <row r="25" spans="1:11" x14ac:dyDescent="0.25">
      <c r="A25" s="7" t="s">
        <v>31</v>
      </c>
      <c r="B25" s="9" t="s">
        <v>51</v>
      </c>
      <c r="C25" s="3" t="s">
        <v>32</v>
      </c>
      <c r="D25" s="3"/>
      <c r="E25" s="8">
        <v>304.14999999999998</v>
      </c>
      <c r="K25" s="18"/>
    </row>
    <row r="26" spans="1:11" x14ac:dyDescent="0.25">
      <c r="A26" s="33" t="s">
        <v>53</v>
      </c>
      <c r="B26" s="9" t="s">
        <v>52</v>
      </c>
      <c r="C26" s="3" t="s">
        <v>32</v>
      </c>
      <c r="D26" s="28">
        <v>4</v>
      </c>
      <c r="E26" s="8">
        <f>D26*197.1</f>
        <v>788.4</v>
      </c>
      <c r="K26" s="18"/>
    </row>
    <row r="27" spans="1:11" s="14" customFormat="1" x14ac:dyDescent="0.25">
      <c r="A27" s="10" t="s">
        <v>25</v>
      </c>
      <c r="B27" s="11"/>
      <c r="C27" s="12"/>
      <c r="D27" s="24"/>
      <c r="E27" s="13">
        <f>SUM(E22:E26)</f>
        <v>25586.601999999999</v>
      </c>
      <c r="K27" s="18"/>
    </row>
    <row r="29" spans="1:11" ht="31.5" customHeight="1" x14ac:dyDescent="0.25">
      <c r="A29" s="80" t="s">
        <v>54</v>
      </c>
      <c r="B29" s="80"/>
      <c r="C29" s="80"/>
      <c r="D29" s="80"/>
      <c r="E29" s="80"/>
    </row>
    <row r="30" spans="1:11" ht="31.5" customHeight="1" x14ac:dyDescent="0.25">
      <c r="A30" s="74" t="s">
        <v>21</v>
      </c>
      <c r="B30" s="74"/>
      <c r="C30" s="74"/>
      <c r="D30" s="74"/>
      <c r="E30" s="74"/>
    </row>
    <row r="31" spans="1:11" x14ac:dyDescent="0.25">
      <c r="A31" s="74" t="s">
        <v>20</v>
      </c>
      <c r="B31" s="74"/>
      <c r="C31" s="74"/>
      <c r="D31" s="74"/>
      <c r="E31" s="74"/>
    </row>
    <row r="32" spans="1:11" ht="27" customHeight="1" x14ac:dyDescent="0.25">
      <c r="A32" s="74" t="s">
        <v>33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78" t="s">
        <v>5</v>
      </c>
      <c r="B34" s="78"/>
      <c r="C34" s="78"/>
      <c r="D34" s="78"/>
      <c r="E34" s="78"/>
    </row>
    <row r="35" spans="1:5" x14ac:dyDescent="0.25">
      <c r="A35" s="74" t="s">
        <v>18</v>
      </c>
      <c r="B35" s="74"/>
      <c r="C35" s="74"/>
      <c r="D35" s="74"/>
      <c r="E35" s="74"/>
    </row>
    <row r="36" spans="1:5" x14ac:dyDescent="0.25">
      <c r="A36" s="81" t="s">
        <v>30</v>
      </c>
      <c r="B36" s="81"/>
      <c r="C36" s="81"/>
      <c r="D36" s="81"/>
      <c r="E36" s="5"/>
    </row>
    <row r="37" spans="1:5" x14ac:dyDescent="0.25">
      <c r="B37" s="82" t="s">
        <v>19</v>
      </c>
      <c r="C37" s="82"/>
      <c r="D37" s="82"/>
      <c r="E37" s="6" t="s">
        <v>6</v>
      </c>
    </row>
    <row r="38" spans="1:5" x14ac:dyDescent="0.25">
      <c r="A38" s="25"/>
      <c r="B38" s="25"/>
      <c r="C38" s="25"/>
      <c r="D38" s="25"/>
      <c r="E38" s="25"/>
    </row>
    <row r="39" spans="1:5" x14ac:dyDescent="0.25">
      <c r="A39" s="81" t="s">
        <v>42</v>
      </c>
      <c r="B39" s="81"/>
      <c r="C39" s="81"/>
      <c r="D39" s="81"/>
      <c r="E39" s="5"/>
    </row>
    <row r="40" spans="1:5" x14ac:dyDescent="0.25">
      <c r="B40" s="83" t="s">
        <v>19</v>
      </c>
      <c r="C40" s="83"/>
      <c r="D40" s="83"/>
      <c r="E40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41</v>
      </c>
      <c r="B45" s="15">
        <v>4495.76</v>
      </c>
    </row>
    <row r="46" spans="1:5" ht="31.2" x14ac:dyDescent="0.3">
      <c r="A46" s="20" t="s">
        <v>45</v>
      </c>
      <c r="B46" s="16"/>
    </row>
    <row r="47" spans="1:5" x14ac:dyDescent="0.25">
      <c r="A47" s="2" t="s">
        <v>36</v>
      </c>
      <c r="B47" s="16">
        <v>28193.08</v>
      </c>
    </row>
    <row r="48" spans="1:5" x14ac:dyDescent="0.25">
      <c r="A48" s="2" t="s">
        <v>37</v>
      </c>
      <c r="B48" s="16">
        <v>450</v>
      </c>
    </row>
    <row r="49" spans="1:2" ht="27.6" x14ac:dyDescent="0.25">
      <c r="A49" s="27" t="s">
        <v>39</v>
      </c>
      <c r="B49" s="16">
        <f>E27</f>
        <v>25586.601999999999</v>
      </c>
    </row>
    <row r="50" spans="1:2" x14ac:dyDescent="0.25">
      <c r="A50" s="17" t="s">
        <v>35</v>
      </c>
      <c r="B50" s="15">
        <f>B45+B47+B48-B49</f>
        <v>7552.2380000000048</v>
      </c>
    </row>
    <row r="52" spans="1:2" x14ac:dyDescent="0.25">
      <c r="B52" s="18"/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23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0" width="9.109375" style="2"/>
    <col min="11" max="11" width="13.44140625" style="2" customWidth="1"/>
    <col min="12" max="16384" width="9.109375" style="2"/>
  </cols>
  <sheetData>
    <row r="1" spans="1:5" ht="15.6" x14ac:dyDescent="0.25">
      <c r="A1" s="70" t="s">
        <v>11</v>
      </c>
      <c r="B1" s="70"/>
      <c r="C1" s="70"/>
      <c r="D1" s="70"/>
      <c r="E1" s="70"/>
    </row>
    <row r="2" spans="1:5" ht="30.75" customHeight="1" x14ac:dyDescent="0.3">
      <c r="A2" s="71" t="s">
        <v>12</v>
      </c>
      <c r="B2" s="72"/>
      <c r="C2" s="72"/>
      <c r="D2" s="72"/>
      <c r="E2" s="72"/>
    </row>
    <row r="3" spans="1:5" x14ac:dyDescent="0.25">
      <c r="A3" s="73" t="s">
        <v>59</v>
      </c>
      <c r="B3" s="73"/>
      <c r="C3" s="73"/>
      <c r="D3" s="73"/>
      <c r="E3" s="73"/>
    </row>
    <row r="4" spans="1:5" s="1" customFormat="1" ht="28.2" x14ac:dyDescent="0.3">
      <c r="A4" s="21" t="s">
        <v>13</v>
      </c>
      <c r="B4" s="4"/>
      <c r="C4" s="4"/>
      <c r="D4" s="4"/>
      <c r="E4" s="22" t="s">
        <v>60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74" t="s">
        <v>43</v>
      </c>
      <c r="B9" s="74"/>
      <c r="C9" s="74"/>
      <c r="D9" s="74"/>
      <c r="E9" s="74"/>
    </row>
    <row r="10" spans="1:5" ht="23.25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4" t="s">
        <v>27</v>
      </c>
      <c r="B11" s="74"/>
      <c r="C11" s="74"/>
      <c r="D11" s="74"/>
      <c r="E11" s="74"/>
    </row>
    <row r="12" spans="1:5" ht="18" customHeight="1" x14ac:dyDescent="0.25">
      <c r="A12" s="68" t="s">
        <v>15</v>
      </c>
      <c r="B12" s="69"/>
      <c r="C12" s="69"/>
      <c r="D12" s="69"/>
      <c r="E12" s="69"/>
    </row>
    <row r="13" spans="1:5" ht="11.25" customHeight="1" x14ac:dyDescent="0.25">
      <c r="A13" s="74" t="s">
        <v>23</v>
      </c>
      <c r="B13" s="74"/>
      <c r="C13" s="74"/>
      <c r="D13" s="74"/>
      <c r="E13" s="74"/>
    </row>
    <row r="14" spans="1:5" ht="15" customHeight="1" x14ac:dyDescent="0.25">
      <c r="A14" s="68" t="s">
        <v>2</v>
      </c>
      <c r="B14" s="69"/>
      <c r="C14" s="69"/>
      <c r="D14" s="69"/>
      <c r="E14" s="69"/>
    </row>
    <row r="15" spans="1:5" ht="18" customHeight="1" x14ac:dyDescent="0.25">
      <c r="A15" s="74" t="s">
        <v>22</v>
      </c>
      <c r="B15" s="74"/>
      <c r="C15" s="74"/>
      <c r="D15" s="74"/>
      <c r="E15" s="74"/>
    </row>
    <row r="16" spans="1:5" ht="12" customHeight="1" x14ac:dyDescent="0.25">
      <c r="A16" s="68" t="s">
        <v>16</v>
      </c>
      <c r="B16" s="69"/>
      <c r="C16" s="69"/>
      <c r="D16" s="69"/>
      <c r="E16" s="69"/>
    </row>
    <row r="17" spans="1:11" ht="32.25" customHeight="1" x14ac:dyDescent="0.25">
      <c r="A17" s="74" t="s">
        <v>17</v>
      </c>
      <c r="B17" s="74"/>
      <c r="C17" s="74"/>
      <c r="D17" s="74"/>
      <c r="E17" s="74"/>
    </row>
    <row r="18" spans="1:11" ht="63.75" customHeight="1" x14ac:dyDescent="0.25">
      <c r="A18" s="74" t="s">
        <v>28</v>
      </c>
      <c r="B18" s="74"/>
      <c r="C18" s="74"/>
      <c r="D18" s="74"/>
      <c r="E18" s="74"/>
    </row>
    <row r="19" spans="1:11" ht="34.5" customHeight="1" x14ac:dyDescent="0.25">
      <c r="A19" s="79" t="s">
        <v>29</v>
      </c>
      <c r="B19" s="79"/>
      <c r="C19" s="79"/>
      <c r="D19" s="79"/>
      <c r="E19" s="79"/>
    </row>
    <row r="20" spans="1:11" x14ac:dyDescent="0.25">
      <c r="A20" s="79"/>
      <c r="B20" s="79"/>
      <c r="C20" s="79"/>
      <c r="D20" s="79"/>
      <c r="E20" s="79"/>
      <c r="F20" s="2">
        <v>562.20000000000005</v>
      </c>
      <c r="G20" s="2">
        <v>3</v>
      </c>
    </row>
    <row r="21" spans="1:11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9.6" x14ac:dyDescent="0.3">
      <c r="A22" s="23" t="s">
        <v>46</v>
      </c>
      <c r="B22" s="9" t="s">
        <v>44</v>
      </c>
      <c r="C22" s="3" t="s">
        <v>4</v>
      </c>
      <c r="D22" s="3">
        <f>11.12</f>
        <v>11.12</v>
      </c>
      <c r="E22" s="8">
        <f>D22*F20*G20</f>
        <v>18754.991999999998</v>
      </c>
      <c r="K22" s="18"/>
    </row>
    <row r="23" spans="1:11" x14ac:dyDescent="0.25">
      <c r="A23" s="7" t="s">
        <v>40</v>
      </c>
      <c r="B23" s="9" t="s">
        <v>24</v>
      </c>
      <c r="C23" s="3" t="s">
        <v>4</v>
      </c>
      <c r="D23" s="3">
        <v>3.3</v>
      </c>
      <c r="E23" s="8">
        <f>D23*F20*G20</f>
        <v>5565.78</v>
      </c>
      <c r="K23" s="18"/>
    </row>
    <row r="24" spans="1:11" ht="69" x14ac:dyDescent="0.25">
      <c r="A24" s="7" t="s">
        <v>55</v>
      </c>
      <c r="B24" s="9" t="s">
        <v>56</v>
      </c>
      <c r="C24" s="3" t="s">
        <v>4</v>
      </c>
      <c r="D24" s="3"/>
      <c r="E24" s="8">
        <f>790.76*3</f>
        <v>2372.2799999999997</v>
      </c>
      <c r="K24" s="18"/>
    </row>
    <row r="25" spans="1:11" x14ac:dyDescent="0.25">
      <c r="A25" s="37" t="s">
        <v>31</v>
      </c>
      <c r="B25" s="38" t="s">
        <v>56</v>
      </c>
      <c r="C25" s="39" t="s">
        <v>32</v>
      </c>
      <c r="D25" s="3"/>
      <c r="E25" s="8">
        <v>162.44</v>
      </c>
      <c r="K25" s="18"/>
    </row>
    <row r="26" spans="1:11" x14ac:dyDescent="0.25">
      <c r="A26" s="33"/>
      <c r="B26" s="9"/>
      <c r="C26" s="3"/>
      <c r="D26" s="28"/>
      <c r="E26" s="8"/>
      <c r="K26" s="18"/>
    </row>
    <row r="27" spans="1:11" s="14" customFormat="1" x14ac:dyDescent="0.25">
      <c r="A27" s="10" t="s">
        <v>25</v>
      </c>
      <c r="B27" s="11"/>
      <c r="C27" s="12"/>
      <c r="D27" s="24"/>
      <c r="E27" s="13">
        <f>SUM(E22:E26)</f>
        <v>26855.491999999995</v>
      </c>
      <c r="K27" s="18"/>
    </row>
    <row r="29" spans="1:11" ht="31.5" customHeight="1" x14ac:dyDescent="0.25">
      <c r="A29" s="74" t="s">
        <v>57</v>
      </c>
      <c r="B29" s="74"/>
      <c r="C29" s="74"/>
      <c r="D29" s="74"/>
      <c r="E29" s="74"/>
    </row>
    <row r="30" spans="1:11" ht="31.5" customHeight="1" x14ac:dyDescent="0.25">
      <c r="A30" s="74" t="s">
        <v>21</v>
      </c>
      <c r="B30" s="74"/>
      <c r="C30" s="74"/>
      <c r="D30" s="74"/>
      <c r="E30" s="74"/>
    </row>
    <row r="31" spans="1:11" x14ac:dyDescent="0.25">
      <c r="A31" s="74" t="s">
        <v>20</v>
      </c>
      <c r="B31" s="74"/>
      <c r="C31" s="74"/>
      <c r="D31" s="74"/>
      <c r="E31" s="74"/>
    </row>
    <row r="32" spans="1:11" ht="27" customHeight="1" x14ac:dyDescent="0.25">
      <c r="A32" s="74" t="s">
        <v>33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78" t="s">
        <v>5</v>
      </c>
      <c r="B34" s="78"/>
      <c r="C34" s="78"/>
      <c r="D34" s="78"/>
      <c r="E34" s="78"/>
    </row>
    <row r="35" spans="1:5" x14ac:dyDescent="0.25">
      <c r="A35" s="74" t="s">
        <v>18</v>
      </c>
      <c r="B35" s="74"/>
      <c r="C35" s="74"/>
      <c r="D35" s="74"/>
      <c r="E35" s="74"/>
    </row>
    <row r="36" spans="1:5" x14ac:dyDescent="0.25">
      <c r="A36" s="81" t="s">
        <v>30</v>
      </c>
      <c r="B36" s="81"/>
      <c r="C36" s="81"/>
      <c r="D36" s="81"/>
      <c r="E36" s="5"/>
    </row>
    <row r="37" spans="1:5" x14ac:dyDescent="0.25">
      <c r="B37" s="82" t="s">
        <v>19</v>
      </c>
      <c r="C37" s="82"/>
      <c r="D37" s="82"/>
      <c r="E37" s="6" t="s">
        <v>6</v>
      </c>
    </row>
    <row r="38" spans="1:5" x14ac:dyDescent="0.25">
      <c r="A38" s="30"/>
      <c r="B38" s="30"/>
      <c r="C38" s="30"/>
      <c r="D38" s="30"/>
      <c r="E38" s="30"/>
    </row>
    <row r="39" spans="1:5" x14ac:dyDescent="0.25">
      <c r="A39" s="81" t="s">
        <v>42</v>
      </c>
      <c r="B39" s="81"/>
      <c r="C39" s="81"/>
      <c r="D39" s="81"/>
      <c r="E39" s="5"/>
    </row>
    <row r="40" spans="1:5" x14ac:dyDescent="0.25">
      <c r="B40" s="83" t="s">
        <v>19</v>
      </c>
      <c r="C40" s="83"/>
      <c r="D40" s="83"/>
      <c r="E40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41</v>
      </c>
      <c r="B45" s="15">
        <f>'1кв'!B50</f>
        <v>7552.2380000000048</v>
      </c>
    </row>
    <row r="46" spans="1:5" ht="31.2" x14ac:dyDescent="0.3">
      <c r="A46" s="20" t="s">
        <v>58</v>
      </c>
      <c r="B46" s="16"/>
    </row>
    <row r="47" spans="1:5" x14ac:dyDescent="0.25">
      <c r="A47" s="2" t="s">
        <v>36</v>
      </c>
      <c r="B47" s="16">
        <v>28181.22</v>
      </c>
    </row>
    <row r="48" spans="1:5" x14ac:dyDescent="0.25">
      <c r="A48" s="2" t="s">
        <v>37</v>
      </c>
      <c r="B48" s="16">
        <v>450</v>
      </c>
    </row>
    <row r="49" spans="1:2" ht="27.6" x14ac:dyDescent="0.25">
      <c r="A49" s="32" t="s">
        <v>39</v>
      </c>
      <c r="B49" s="16">
        <f>E27</f>
        <v>26855.491999999995</v>
      </c>
    </row>
    <row r="50" spans="1:2" x14ac:dyDescent="0.25">
      <c r="A50" s="17" t="s">
        <v>35</v>
      </c>
      <c r="B50" s="15">
        <f>B45+B47+B48-B49</f>
        <v>9327.9660000000113</v>
      </c>
    </row>
    <row r="52" spans="1:2" x14ac:dyDescent="0.25">
      <c r="B52" s="18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view="pageBreakPreview" topLeftCell="A21" zoomScaleNormal="100" zoomScaleSheetLayoutView="100" workbookViewId="0">
      <selection activeCell="E26" sqref="E26:E2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0" width="9.109375" style="2"/>
    <col min="11" max="11" width="13.44140625" style="2" customWidth="1"/>
    <col min="12" max="16384" width="9.109375" style="2"/>
  </cols>
  <sheetData>
    <row r="1" spans="1:5" ht="15.6" x14ac:dyDescent="0.25">
      <c r="A1" s="70" t="s">
        <v>11</v>
      </c>
      <c r="B1" s="70"/>
      <c r="C1" s="70"/>
      <c r="D1" s="70"/>
      <c r="E1" s="70"/>
    </row>
    <row r="2" spans="1:5" ht="30.75" customHeight="1" x14ac:dyDescent="0.3">
      <c r="A2" s="71" t="s">
        <v>12</v>
      </c>
      <c r="B2" s="72"/>
      <c r="C2" s="72"/>
      <c r="D2" s="72"/>
      <c r="E2" s="72"/>
    </row>
    <row r="3" spans="1:5" x14ac:dyDescent="0.25">
      <c r="A3" s="73" t="s">
        <v>61</v>
      </c>
      <c r="B3" s="73"/>
      <c r="C3" s="73"/>
      <c r="D3" s="73"/>
      <c r="E3" s="73"/>
    </row>
    <row r="4" spans="1:5" s="1" customFormat="1" ht="28.2" x14ac:dyDescent="0.3">
      <c r="A4" s="21" t="s">
        <v>13</v>
      </c>
      <c r="B4" s="4"/>
      <c r="C4" s="4"/>
      <c r="D4" s="4"/>
      <c r="E4" s="22" t="s">
        <v>62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74" t="s">
        <v>43</v>
      </c>
      <c r="B9" s="74"/>
      <c r="C9" s="74"/>
      <c r="D9" s="74"/>
      <c r="E9" s="74"/>
    </row>
    <row r="10" spans="1:5" ht="23.25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4" t="s">
        <v>27</v>
      </c>
      <c r="B11" s="74"/>
      <c r="C11" s="74"/>
      <c r="D11" s="74"/>
      <c r="E11" s="74"/>
    </row>
    <row r="12" spans="1:5" ht="18" customHeight="1" x14ac:dyDescent="0.25">
      <c r="A12" s="68" t="s">
        <v>15</v>
      </c>
      <c r="B12" s="69"/>
      <c r="C12" s="69"/>
      <c r="D12" s="69"/>
      <c r="E12" s="69"/>
    </row>
    <row r="13" spans="1:5" ht="11.25" customHeight="1" x14ac:dyDescent="0.25">
      <c r="A13" s="74" t="s">
        <v>23</v>
      </c>
      <c r="B13" s="74"/>
      <c r="C13" s="74"/>
      <c r="D13" s="74"/>
      <c r="E13" s="74"/>
    </row>
    <row r="14" spans="1:5" ht="15" customHeight="1" x14ac:dyDescent="0.25">
      <c r="A14" s="68" t="s">
        <v>2</v>
      </c>
      <c r="B14" s="69"/>
      <c r="C14" s="69"/>
      <c r="D14" s="69"/>
      <c r="E14" s="69"/>
    </row>
    <row r="15" spans="1:5" ht="18" customHeight="1" x14ac:dyDescent="0.25">
      <c r="A15" s="74" t="s">
        <v>22</v>
      </c>
      <c r="B15" s="74"/>
      <c r="C15" s="74"/>
      <c r="D15" s="74"/>
      <c r="E15" s="74"/>
    </row>
    <row r="16" spans="1:5" ht="12" customHeight="1" x14ac:dyDescent="0.25">
      <c r="A16" s="68" t="s">
        <v>16</v>
      </c>
      <c r="B16" s="69"/>
      <c r="C16" s="69"/>
      <c r="D16" s="69"/>
      <c r="E16" s="69"/>
    </row>
    <row r="17" spans="1:11" ht="32.25" customHeight="1" x14ac:dyDescent="0.25">
      <c r="A17" s="74" t="s">
        <v>17</v>
      </c>
      <c r="B17" s="74"/>
      <c r="C17" s="74"/>
      <c r="D17" s="74"/>
      <c r="E17" s="74"/>
    </row>
    <row r="18" spans="1:11" ht="63.75" customHeight="1" x14ac:dyDescent="0.25">
      <c r="A18" s="74" t="s">
        <v>28</v>
      </c>
      <c r="B18" s="74"/>
      <c r="C18" s="74"/>
      <c r="D18" s="74"/>
      <c r="E18" s="74"/>
    </row>
    <row r="19" spans="1:11" ht="34.5" customHeight="1" x14ac:dyDescent="0.25">
      <c r="A19" s="79" t="s">
        <v>29</v>
      </c>
      <c r="B19" s="79"/>
      <c r="C19" s="79"/>
      <c r="D19" s="79"/>
      <c r="E19" s="79"/>
    </row>
    <row r="20" spans="1:11" x14ac:dyDescent="0.25">
      <c r="A20" s="79"/>
      <c r="B20" s="79"/>
      <c r="C20" s="79"/>
      <c r="D20" s="79"/>
      <c r="E20" s="79"/>
      <c r="F20" s="2">
        <v>562.20000000000005</v>
      </c>
      <c r="G20" s="2">
        <v>3</v>
      </c>
    </row>
    <row r="21" spans="1:11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9.6" x14ac:dyDescent="0.3">
      <c r="A22" s="23" t="s">
        <v>46</v>
      </c>
      <c r="B22" s="9" t="s">
        <v>44</v>
      </c>
      <c r="C22" s="3" t="s">
        <v>4</v>
      </c>
      <c r="D22" s="3">
        <v>11.74</v>
      </c>
      <c r="E22" s="8">
        <f>D22*F20*G20</f>
        <v>19800.684000000001</v>
      </c>
      <c r="K22" s="18"/>
    </row>
    <row r="23" spans="1:11" x14ac:dyDescent="0.25">
      <c r="A23" s="7" t="s">
        <v>40</v>
      </c>
      <c r="B23" s="9" t="s">
        <v>24</v>
      </c>
      <c r="C23" s="3" t="s">
        <v>4</v>
      </c>
      <c r="D23" s="3">
        <v>3.43</v>
      </c>
      <c r="E23" s="8">
        <f>D23*F20*G20</f>
        <v>5785.0380000000005</v>
      </c>
      <c r="K23" s="18"/>
    </row>
    <row r="24" spans="1:11" ht="69" x14ac:dyDescent="0.25">
      <c r="A24" s="7" t="s">
        <v>55</v>
      </c>
      <c r="B24" s="9" t="s">
        <v>63</v>
      </c>
      <c r="C24" s="3" t="s">
        <v>4</v>
      </c>
      <c r="D24" s="3"/>
      <c r="E24" s="8">
        <f>790.76*3</f>
        <v>2372.2799999999997</v>
      </c>
      <c r="K24" s="18"/>
    </row>
    <row r="25" spans="1:11" x14ac:dyDescent="0.25">
      <c r="A25" s="37" t="s">
        <v>31</v>
      </c>
      <c r="B25" s="9" t="s">
        <v>63</v>
      </c>
      <c r="C25" s="39" t="s">
        <v>32</v>
      </c>
      <c r="D25" s="3"/>
      <c r="E25" s="8">
        <f>125.81+500</f>
        <v>625.80999999999995</v>
      </c>
      <c r="K25" s="18"/>
    </row>
    <row r="26" spans="1:11" ht="27.6" x14ac:dyDescent="0.25">
      <c r="A26" s="43" t="s">
        <v>64</v>
      </c>
      <c r="B26" s="9" t="s">
        <v>66</v>
      </c>
      <c r="C26" s="3" t="s">
        <v>32</v>
      </c>
      <c r="D26" s="45"/>
      <c r="E26" s="8">
        <v>1080.75</v>
      </c>
      <c r="K26" s="18"/>
    </row>
    <row r="27" spans="1:11" ht="27.6" x14ac:dyDescent="0.25">
      <c r="A27" s="44" t="s">
        <v>65</v>
      </c>
      <c r="B27" s="9" t="s">
        <v>66</v>
      </c>
      <c r="C27" s="3" t="s">
        <v>32</v>
      </c>
      <c r="D27" s="45"/>
      <c r="E27" s="8">
        <v>2621.08</v>
      </c>
      <c r="K27" s="18"/>
    </row>
    <row r="28" spans="1:11" s="14" customFormat="1" x14ac:dyDescent="0.25">
      <c r="A28" s="10" t="s">
        <v>25</v>
      </c>
      <c r="B28" s="11"/>
      <c r="C28" s="12"/>
      <c r="D28" s="24"/>
      <c r="E28" s="13">
        <f>SUM(E22:E27)</f>
        <v>32285.642</v>
      </c>
      <c r="K28" s="18"/>
    </row>
    <row r="30" spans="1:11" ht="31.5" customHeight="1" x14ac:dyDescent="0.25">
      <c r="A30" s="74" t="s">
        <v>67</v>
      </c>
      <c r="B30" s="74"/>
      <c r="C30" s="74"/>
      <c r="D30" s="74"/>
      <c r="E30" s="74"/>
    </row>
    <row r="31" spans="1:11" ht="31.5" customHeight="1" x14ac:dyDescent="0.25">
      <c r="A31" s="74" t="s">
        <v>21</v>
      </c>
      <c r="B31" s="74"/>
      <c r="C31" s="74"/>
      <c r="D31" s="74"/>
      <c r="E31" s="74"/>
    </row>
    <row r="32" spans="1:11" x14ac:dyDescent="0.25">
      <c r="A32" s="74" t="s">
        <v>20</v>
      </c>
      <c r="B32" s="74"/>
      <c r="C32" s="74"/>
      <c r="D32" s="74"/>
      <c r="E32" s="74"/>
    </row>
    <row r="33" spans="1:5" ht="27" customHeight="1" x14ac:dyDescent="0.25">
      <c r="A33" s="74" t="s">
        <v>33</v>
      </c>
      <c r="B33" s="74"/>
      <c r="C33" s="74"/>
      <c r="D33" s="74"/>
      <c r="E33" s="74"/>
    </row>
    <row r="34" spans="1:5" x14ac:dyDescent="0.25">
      <c r="A34" s="74" t="s">
        <v>18</v>
      </c>
      <c r="B34" s="74"/>
      <c r="C34" s="74"/>
      <c r="D34" s="74"/>
      <c r="E34" s="74"/>
    </row>
    <row r="35" spans="1:5" x14ac:dyDescent="0.25">
      <c r="A35" s="78" t="s">
        <v>5</v>
      </c>
      <c r="B35" s="78"/>
      <c r="C35" s="78"/>
      <c r="D35" s="78"/>
      <c r="E35" s="78"/>
    </row>
    <row r="36" spans="1:5" x14ac:dyDescent="0.25">
      <c r="A36" s="74" t="s">
        <v>18</v>
      </c>
      <c r="B36" s="74"/>
      <c r="C36" s="74"/>
      <c r="D36" s="74"/>
      <c r="E36" s="74"/>
    </row>
    <row r="37" spans="1:5" x14ac:dyDescent="0.25">
      <c r="A37" s="81" t="s">
        <v>30</v>
      </c>
      <c r="B37" s="81"/>
      <c r="C37" s="81"/>
      <c r="D37" s="81"/>
      <c r="E37" s="5"/>
    </row>
    <row r="38" spans="1:5" x14ac:dyDescent="0.25">
      <c r="B38" s="82" t="s">
        <v>19</v>
      </c>
      <c r="C38" s="82"/>
      <c r="D38" s="82"/>
      <c r="E38" s="6" t="s">
        <v>6</v>
      </c>
    </row>
    <row r="39" spans="1:5" x14ac:dyDescent="0.25">
      <c r="A39" s="34"/>
      <c r="B39" s="34"/>
      <c r="C39" s="34"/>
      <c r="D39" s="34"/>
      <c r="E39" s="34"/>
    </row>
    <row r="40" spans="1:5" x14ac:dyDescent="0.25">
      <c r="A40" s="81" t="s">
        <v>42</v>
      </c>
      <c r="B40" s="81"/>
      <c r="C40" s="81"/>
      <c r="D40" s="81"/>
      <c r="E40" s="5"/>
    </row>
    <row r="41" spans="1:5" x14ac:dyDescent="0.25">
      <c r="B41" s="83" t="s">
        <v>19</v>
      </c>
      <c r="C41" s="83"/>
      <c r="D41" s="83"/>
      <c r="E41" s="6" t="s">
        <v>6</v>
      </c>
    </row>
    <row r="44" spans="1:5" x14ac:dyDescent="0.25">
      <c r="A44" s="19" t="s">
        <v>38</v>
      </c>
    </row>
    <row r="45" spans="1:5" x14ac:dyDescent="0.25">
      <c r="A45" s="14" t="s">
        <v>34</v>
      </c>
    </row>
    <row r="46" spans="1:5" x14ac:dyDescent="0.25">
      <c r="A46" s="2" t="s">
        <v>41</v>
      </c>
      <c r="B46" s="15">
        <f>'2кв'!B50</f>
        <v>9327.9660000000113</v>
      </c>
    </row>
    <row r="47" spans="1:5" ht="31.2" x14ac:dyDescent="0.3">
      <c r="A47" s="20" t="s">
        <v>68</v>
      </c>
      <c r="B47" s="16"/>
    </row>
    <row r="48" spans="1:5" x14ac:dyDescent="0.25">
      <c r="A48" s="2" t="s">
        <v>36</v>
      </c>
      <c r="B48" s="16">
        <v>28288.84</v>
      </c>
    </row>
    <row r="49" spans="1:2" x14ac:dyDescent="0.25">
      <c r="A49" s="2" t="s">
        <v>37</v>
      </c>
      <c r="B49" s="16">
        <v>450</v>
      </c>
    </row>
    <row r="50" spans="1:2" ht="27.6" x14ac:dyDescent="0.25">
      <c r="A50" s="36" t="s">
        <v>39</v>
      </c>
      <c r="B50" s="16">
        <f>E28</f>
        <v>32285.642</v>
      </c>
    </row>
    <row r="51" spans="1:2" x14ac:dyDescent="0.25">
      <c r="A51" s="17" t="s">
        <v>35</v>
      </c>
      <c r="B51" s="15">
        <f>B46+B48+B49-B50</f>
        <v>5781.1640000000116</v>
      </c>
    </row>
    <row r="53" spans="1:2" x14ac:dyDescent="0.25">
      <c r="B53" s="18"/>
    </row>
  </sheetData>
  <mergeCells count="29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topLeftCell="A10" zoomScaleNormal="100" zoomScaleSheetLayoutView="100" workbookViewId="0">
      <selection activeCell="B50" sqref="B50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0" width="9.109375" style="2"/>
    <col min="11" max="11" width="13.44140625" style="2" customWidth="1"/>
    <col min="12" max="16384" width="9.109375" style="2"/>
  </cols>
  <sheetData>
    <row r="1" spans="1:5" ht="15.6" x14ac:dyDescent="0.25">
      <c r="A1" s="70" t="s">
        <v>11</v>
      </c>
      <c r="B1" s="70"/>
      <c r="C1" s="70"/>
      <c r="D1" s="70"/>
      <c r="E1" s="70"/>
    </row>
    <row r="2" spans="1:5" ht="30.75" customHeight="1" x14ac:dyDescent="0.3">
      <c r="A2" s="71" t="s">
        <v>12</v>
      </c>
      <c r="B2" s="72"/>
      <c r="C2" s="72"/>
      <c r="D2" s="72"/>
      <c r="E2" s="72"/>
    </row>
    <row r="3" spans="1:5" x14ac:dyDescent="0.25">
      <c r="A3" s="73" t="s">
        <v>69</v>
      </c>
      <c r="B3" s="73"/>
      <c r="C3" s="73"/>
      <c r="D3" s="73"/>
      <c r="E3" s="73"/>
    </row>
    <row r="4" spans="1:5" s="1" customFormat="1" ht="15.6" x14ac:dyDescent="0.3">
      <c r="A4" s="46" t="s">
        <v>13</v>
      </c>
      <c r="B4" s="47"/>
      <c r="C4" s="47"/>
      <c r="D4" s="85" t="s">
        <v>70</v>
      </c>
      <c r="E4" s="85"/>
    </row>
    <row r="5" spans="1:5" x14ac:dyDescent="0.25">
      <c r="A5" s="41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74" t="s">
        <v>43</v>
      </c>
      <c r="B9" s="74"/>
      <c r="C9" s="74"/>
      <c r="D9" s="74"/>
      <c r="E9" s="74"/>
    </row>
    <row r="10" spans="1:5" ht="23.25" customHeight="1" x14ac:dyDescent="0.25">
      <c r="A10" s="76" t="s">
        <v>14</v>
      </c>
      <c r="B10" s="77"/>
      <c r="C10" s="77"/>
      <c r="D10" s="77"/>
      <c r="E10" s="77"/>
    </row>
    <row r="11" spans="1:5" x14ac:dyDescent="0.25">
      <c r="A11" s="74" t="s">
        <v>27</v>
      </c>
      <c r="B11" s="74"/>
      <c r="C11" s="74"/>
      <c r="D11" s="74"/>
      <c r="E11" s="74"/>
    </row>
    <row r="12" spans="1:5" ht="18" customHeight="1" x14ac:dyDescent="0.25">
      <c r="A12" s="68" t="s">
        <v>15</v>
      </c>
      <c r="B12" s="69"/>
      <c r="C12" s="69"/>
      <c r="D12" s="69"/>
      <c r="E12" s="69"/>
    </row>
    <row r="13" spans="1:5" ht="11.25" customHeight="1" x14ac:dyDescent="0.25">
      <c r="A13" s="74" t="s">
        <v>23</v>
      </c>
      <c r="B13" s="74"/>
      <c r="C13" s="74"/>
      <c r="D13" s="74"/>
      <c r="E13" s="74"/>
    </row>
    <row r="14" spans="1:5" ht="15" customHeight="1" x14ac:dyDescent="0.25">
      <c r="A14" s="68" t="s">
        <v>2</v>
      </c>
      <c r="B14" s="69"/>
      <c r="C14" s="69"/>
      <c r="D14" s="69"/>
      <c r="E14" s="69"/>
    </row>
    <row r="15" spans="1:5" ht="18" customHeight="1" x14ac:dyDescent="0.25">
      <c r="A15" s="74" t="s">
        <v>22</v>
      </c>
      <c r="B15" s="74"/>
      <c r="C15" s="74"/>
      <c r="D15" s="74"/>
      <c r="E15" s="74"/>
    </row>
    <row r="16" spans="1:5" ht="12" customHeight="1" x14ac:dyDescent="0.25">
      <c r="A16" s="68" t="s">
        <v>16</v>
      </c>
      <c r="B16" s="69"/>
      <c r="C16" s="69"/>
      <c r="D16" s="69"/>
      <c r="E16" s="69"/>
    </row>
    <row r="17" spans="1:11" ht="32.25" customHeight="1" x14ac:dyDescent="0.25">
      <c r="A17" s="74" t="s">
        <v>17</v>
      </c>
      <c r="B17" s="74"/>
      <c r="C17" s="74"/>
      <c r="D17" s="74"/>
      <c r="E17" s="74"/>
    </row>
    <row r="18" spans="1:11" ht="63.75" customHeight="1" x14ac:dyDescent="0.25">
      <c r="A18" s="74" t="s">
        <v>28</v>
      </c>
      <c r="B18" s="74"/>
      <c r="C18" s="74"/>
      <c r="D18" s="74"/>
      <c r="E18" s="74"/>
    </row>
    <row r="19" spans="1:11" ht="34.5" customHeight="1" x14ac:dyDescent="0.25">
      <c r="A19" s="79" t="s">
        <v>29</v>
      </c>
      <c r="B19" s="79"/>
      <c r="C19" s="79"/>
      <c r="D19" s="79"/>
      <c r="E19" s="79"/>
    </row>
    <row r="20" spans="1:11" x14ac:dyDescent="0.25">
      <c r="A20" s="79"/>
      <c r="B20" s="79"/>
      <c r="C20" s="79"/>
      <c r="D20" s="79"/>
      <c r="E20" s="79"/>
      <c r="F20" s="2">
        <v>562.20000000000005</v>
      </c>
      <c r="G20" s="2">
        <v>3</v>
      </c>
    </row>
    <row r="21" spans="1:11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9.6" x14ac:dyDescent="0.3">
      <c r="A22" s="23" t="s">
        <v>46</v>
      </c>
      <c r="B22" s="9" t="s">
        <v>44</v>
      </c>
      <c r="C22" s="3" t="s">
        <v>4</v>
      </c>
      <c r="D22" s="3">
        <v>11.74</v>
      </c>
      <c r="E22" s="8">
        <f>D22*F20*G20</f>
        <v>19800.684000000001</v>
      </c>
      <c r="K22" s="18"/>
    </row>
    <row r="23" spans="1:11" x14ac:dyDescent="0.25">
      <c r="A23" s="7" t="s">
        <v>40</v>
      </c>
      <c r="B23" s="9" t="s">
        <v>24</v>
      </c>
      <c r="C23" s="3" t="s">
        <v>4</v>
      </c>
      <c r="D23" s="3">
        <v>3.43</v>
      </c>
      <c r="E23" s="8">
        <f>D23*F20*G20</f>
        <v>5785.0380000000005</v>
      </c>
      <c r="K23" s="18"/>
    </row>
    <row r="24" spans="1:11" ht="69" x14ac:dyDescent="0.25">
      <c r="A24" s="7" t="s">
        <v>55</v>
      </c>
      <c r="B24" s="9" t="s">
        <v>71</v>
      </c>
      <c r="C24" s="3" t="s">
        <v>4</v>
      </c>
      <c r="D24" s="3"/>
      <c r="E24" s="8">
        <f>790.76*3</f>
        <v>2372.2799999999997</v>
      </c>
      <c r="K24" s="18"/>
    </row>
    <row r="25" spans="1:11" x14ac:dyDescent="0.25">
      <c r="A25" s="37" t="s">
        <v>31</v>
      </c>
      <c r="B25" s="9" t="s">
        <v>71</v>
      </c>
      <c r="C25" s="39" t="s">
        <v>32</v>
      </c>
      <c r="D25" s="3"/>
      <c r="E25" s="8">
        <f>125.81+500</f>
        <v>625.80999999999995</v>
      </c>
      <c r="K25" s="18"/>
    </row>
    <row r="26" spans="1:11" x14ac:dyDescent="0.25">
      <c r="A26" s="43" t="s">
        <v>72</v>
      </c>
      <c r="B26" s="9" t="s">
        <v>73</v>
      </c>
      <c r="C26" s="3" t="s">
        <v>74</v>
      </c>
      <c r="D26" s="45">
        <v>1</v>
      </c>
      <c r="E26" s="8">
        <f>D26*206.95</f>
        <v>206.95</v>
      </c>
      <c r="K26" s="18"/>
    </row>
    <row r="27" spans="1:11" s="14" customFormat="1" x14ac:dyDescent="0.25">
      <c r="A27" s="10" t="s">
        <v>25</v>
      </c>
      <c r="B27" s="11"/>
      <c r="C27" s="12"/>
      <c r="D27" s="24"/>
      <c r="E27" s="13">
        <f>SUM(E22:E26)</f>
        <v>28790.762000000002</v>
      </c>
      <c r="K27" s="18"/>
    </row>
    <row r="29" spans="1:11" ht="31.5" customHeight="1" x14ac:dyDescent="0.25">
      <c r="A29" s="80" t="s">
        <v>75</v>
      </c>
      <c r="B29" s="80"/>
      <c r="C29" s="80"/>
      <c r="D29" s="80"/>
      <c r="E29" s="80"/>
    </row>
    <row r="30" spans="1:11" ht="31.5" customHeight="1" x14ac:dyDescent="0.25">
      <c r="A30" s="74" t="s">
        <v>21</v>
      </c>
      <c r="B30" s="74"/>
      <c r="C30" s="74"/>
      <c r="D30" s="74"/>
      <c r="E30" s="74"/>
    </row>
    <row r="31" spans="1:11" x14ac:dyDescent="0.25">
      <c r="A31" s="74" t="s">
        <v>20</v>
      </c>
      <c r="B31" s="74"/>
      <c r="C31" s="74"/>
      <c r="D31" s="74"/>
      <c r="E31" s="74"/>
    </row>
    <row r="32" spans="1:11" ht="27" customHeight="1" x14ac:dyDescent="0.25">
      <c r="A32" s="74" t="s">
        <v>33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78" t="s">
        <v>5</v>
      </c>
      <c r="B34" s="78"/>
      <c r="C34" s="78"/>
      <c r="D34" s="78"/>
      <c r="E34" s="78"/>
    </row>
    <row r="35" spans="1:5" x14ac:dyDescent="0.25">
      <c r="A35" s="74" t="s">
        <v>18</v>
      </c>
      <c r="B35" s="74"/>
      <c r="C35" s="74"/>
      <c r="D35" s="74"/>
      <c r="E35" s="74"/>
    </row>
    <row r="36" spans="1:5" x14ac:dyDescent="0.25">
      <c r="A36" s="81" t="s">
        <v>30</v>
      </c>
      <c r="B36" s="81"/>
      <c r="C36" s="81"/>
      <c r="D36" s="81"/>
      <c r="E36" s="5"/>
    </row>
    <row r="37" spans="1:5" x14ac:dyDescent="0.25">
      <c r="B37" s="82" t="s">
        <v>19</v>
      </c>
      <c r="C37" s="82"/>
      <c r="D37" s="82"/>
      <c r="E37" s="6" t="s">
        <v>6</v>
      </c>
    </row>
    <row r="38" spans="1:5" x14ac:dyDescent="0.25">
      <c r="A38" s="40"/>
      <c r="B38" s="40"/>
      <c r="C38" s="40"/>
      <c r="D38" s="40"/>
      <c r="E38" s="40"/>
    </row>
    <row r="39" spans="1:5" ht="15" customHeight="1" x14ac:dyDescent="0.25">
      <c r="A39" s="84" t="s">
        <v>42</v>
      </c>
      <c r="B39" s="84"/>
      <c r="C39" s="84"/>
      <c r="D39" s="84"/>
      <c r="E39" s="84"/>
    </row>
    <row r="40" spans="1:5" x14ac:dyDescent="0.25">
      <c r="B40" s="83" t="s">
        <v>19</v>
      </c>
      <c r="C40" s="83"/>
      <c r="D40" s="83"/>
      <c r="E40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41</v>
      </c>
      <c r="B45" s="15">
        <f>'3кв'!B51</f>
        <v>5781.1640000000116</v>
      </c>
    </row>
    <row r="46" spans="1:5" ht="31.2" x14ac:dyDescent="0.3">
      <c r="A46" s="20" t="s">
        <v>68</v>
      </c>
      <c r="B46" s="16"/>
    </row>
    <row r="47" spans="1:5" x14ac:dyDescent="0.25">
      <c r="A47" s="2" t="s">
        <v>36</v>
      </c>
      <c r="B47" s="16">
        <f>27809.18-800.57</f>
        <v>27008.61</v>
      </c>
    </row>
    <row r="48" spans="1:5" x14ac:dyDescent="0.25">
      <c r="A48" s="2" t="s">
        <v>37</v>
      </c>
      <c r="B48" s="16">
        <v>450</v>
      </c>
    </row>
    <row r="49" spans="1:2" ht="27.6" x14ac:dyDescent="0.25">
      <c r="A49" s="42" t="s">
        <v>39</v>
      </c>
      <c r="B49" s="16">
        <f>E27</f>
        <v>28790.762000000002</v>
      </c>
    </row>
    <row r="50" spans="1:2" x14ac:dyDescent="0.25">
      <c r="A50" s="17" t="s">
        <v>35</v>
      </c>
      <c r="B50" s="15">
        <f>B45+B47+B48-B49</f>
        <v>4449.0120000000097</v>
      </c>
    </row>
    <row r="52" spans="1:2" x14ac:dyDescent="0.25">
      <c r="B52" s="18"/>
    </row>
  </sheetData>
  <mergeCells count="30">
    <mergeCell ref="A14:E14"/>
    <mergeCell ref="A1:E1"/>
    <mergeCell ref="A2:E2"/>
    <mergeCell ref="A3:E3"/>
    <mergeCell ref="A6:E6"/>
    <mergeCell ref="A7:E7"/>
    <mergeCell ref="A8:E8"/>
    <mergeCell ref="D4:E4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B40:D40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zoomScaleNormal="100" zoomScaleSheetLayoutView="100" workbookViewId="0">
      <selection activeCell="B32" sqref="B32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86" t="s">
        <v>76</v>
      </c>
      <c r="B1" s="86"/>
      <c r="C1" s="86"/>
      <c r="D1" s="48"/>
    </row>
    <row r="2" spans="1:5" ht="15.6" x14ac:dyDescent="0.3">
      <c r="A2" s="87" t="s">
        <v>77</v>
      </c>
      <c r="B2" s="87"/>
      <c r="C2" s="87"/>
      <c r="D2" s="1"/>
    </row>
    <row r="3" spans="1:5" ht="15.6" x14ac:dyDescent="0.3">
      <c r="A3" s="87" t="s">
        <v>78</v>
      </c>
      <c r="B3" s="87"/>
      <c r="C3" s="87"/>
      <c r="D3" s="1"/>
    </row>
    <row r="4" spans="1:5" ht="15.6" x14ac:dyDescent="0.3">
      <c r="A4" s="86" t="s">
        <v>93</v>
      </c>
      <c r="B4" s="86"/>
      <c r="C4" s="86"/>
      <c r="D4" s="48"/>
    </row>
    <row r="5" spans="1:5" ht="15.6" x14ac:dyDescent="0.3">
      <c r="A5" s="88"/>
      <c r="B5" s="88"/>
      <c r="C5" s="88"/>
      <c r="D5" s="1"/>
    </row>
    <row r="6" spans="1:5" ht="15.6" x14ac:dyDescent="0.3">
      <c r="A6" s="1"/>
      <c r="B6" s="49" t="s">
        <v>79</v>
      </c>
      <c r="C6" s="50">
        <f>'1кв'!B45</f>
        <v>4495.76</v>
      </c>
      <c r="D6" s="51"/>
    </row>
    <row r="7" spans="1:5" ht="15.6" x14ac:dyDescent="0.3">
      <c r="A7" s="1"/>
      <c r="B7" s="49" t="s">
        <v>94</v>
      </c>
      <c r="C7" s="50"/>
      <c r="D7" s="51"/>
    </row>
    <row r="8" spans="1:5" ht="15.6" x14ac:dyDescent="0.3">
      <c r="A8" s="52" t="s">
        <v>80</v>
      </c>
      <c r="B8" s="49" t="s">
        <v>81</v>
      </c>
      <c r="C8" s="53">
        <f>'1кв'!B47+'2кв'!B47+'3кв'!B48+'4кв'!B47</f>
        <v>111671.75</v>
      </c>
      <c r="D8" s="54"/>
    </row>
    <row r="9" spans="1:5" ht="31.2" x14ac:dyDescent="0.3">
      <c r="A9" s="52"/>
      <c r="B9" s="23" t="s">
        <v>82</v>
      </c>
      <c r="C9" s="53">
        <f>450*4</f>
        <v>1800</v>
      </c>
      <c r="D9" s="54"/>
    </row>
    <row r="10" spans="1:5" ht="15.6" x14ac:dyDescent="0.3">
      <c r="A10" s="47"/>
      <c r="B10" s="49" t="s">
        <v>83</v>
      </c>
      <c r="C10" s="55">
        <f>SUM(C8:C9)</f>
        <v>113471.75</v>
      </c>
      <c r="D10" s="51"/>
    </row>
    <row r="11" spans="1:5" ht="15.6" x14ac:dyDescent="0.3">
      <c r="A11" s="1"/>
      <c r="B11" s="89"/>
      <c r="C11" s="89"/>
      <c r="D11" s="56"/>
    </row>
    <row r="12" spans="1:5" ht="15.6" x14ac:dyDescent="0.3">
      <c r="A12" s="1" t="s">
        <v>84</v>
      </c>
      <c r="B12" s="23" t="s">
        <v>85</v>
      </c>
      <c r="C12" s="57">
        <f>'1кв'!E22+'2кв'!E22+'3кв'!E22+'4кв'!E22</f>
        <v>77111.351999999999</v>
      </c>
      <c r="D12" s="56"/>
    </row>
    <row r="13" spans="1:5" ht="15.6" x14ac:dyDescent="0.3">
      <c r="A13" s="1"/>
      <c r="B13" s="7" t="s">
        <v>40</v>
      </c>
      <c r="C13" s="57">
        <f>'1кв'!E23+'2кв'!E23+'3кв'!E23+'4кв'!E23</f>
        <v>22701.635999999999</v>
      </c>
      <c r="D13" s="56"/>
      <c r="E13" s="58"/>
    </row>
    <row r="14" spans="1:5" ht="27.6" x14ac:dyDescent="0.3">
      <c r="B14" s="7" t="s">
        <v>49</v>
      </c>
      <c r="C14" s="57">
        <f>'1кв'!E24+'2кв'!E24+'3кв'!E24+'4кв'!E24</f>
        <v>7290.12</v>
      </c>
      <c r="D14" s="56"/>
    </row>
    <row r="15" spans="1:5" ht="15.6" x14ac:dyDescent="0.3">
      <c r="A15" s="1"/>
      <c r="B15" s="59" t="s">
        <v>31</v>
      </c>
      <c r="C15" s="57">
        <f>'1кв'!E25+'2кв'!E25+'3кв'!E25+'4кв'!E25</f>
        <v>1718.2099999999998</v>
      </c>
      <c r="D15" s="56"/>
    </row>
    <row r="16" spans="1:5" ht="15.6" x14ac:dyDescent="0.3">
      <c r="A16" s="1"/>
      <c r="B16" s="60" t="s">
        <v>95</v>
      </c>
      <c r="C16" s="61">
        <f>4*197.1+1*206.95</f>
        <v>995.34999999999991</v>
      </c>
      <c r="D16" s="56"/>
    </row>
    <row r="17" spans="1:5" ht="15.6" x14ac:dyDescent="0.3">
      <c r="A17" s="1"/>
      <c r="B17" s="62" t="s">
        <v>86</v>
      </c>
      <c r="C17" s="61">
        <f>SUM(C18:C20)</f>
        <v>3701.83</v>
      </c>
      <c r="D17" s="56"/>
    </row>
    <row r="18" spans="1:5" ht="15.6" x14ac:dyDescent="0.3">
      <c r="A18" s="1"/>
      <c r="B18" s="43" t="s">
        <v>64</v>
      </c>
      <c r="C18" s="67">
        <v>1080.75</v>
      </c>
      <c r="D18" s="56"/>
    </row>
    <row r="19" spans="1:5" ht="15.6" x14ac:dyDescent="0.3">
      <c r="A19" s="1"/>
      <c r="B19" s="44" t="s">
        <v>65</v>
      </c>
      <c r="C19" s="67">
        <v>2621.08</v>
      </c>
      <c r="D19" s="56"/>
    </row>
    <row r="20" spans="1:5" ht="15.6" x14ac:dyDescent="0.3">
      <c r="A20" s="1"/>
      <c r="B20" s="63"/>
      <c r="C20" s="61"/>
      <c r="D20" s="56"/>
    </row>
    <row r="21" spans="1:5" ht="15.6" x14ac:dyDescent="0.3">
      <c r="A21" s="1"/>
      <c r="B21" s="64" t="s">
        <v>87</v>
      </c>
      <c r="C21" s="65">
        <f>SUM(C12:C17)</f>
        <v>113518.49800000001</v>
      </c>
      <c r="D21" s="56"/>
      <c r="E21" s="58"/>
    </row>
    <row r="22" spans="1:5" ht="15.6" x14ac:dyDescent="0.3">
      <c r="A22" s="1"/>
      <c r="B22" s="66" t="s">
        <v>88</v>
      </c>
      <c r="C22" s="65">
        <f>C6+C10-C21</f>
        <v>4449.0119999999879</v>
      </c>
      <c r="D22" s="56"/>
    </row>
    <row r="23" spans="1:5" ht="15.6" x14ac:dyDescent="0.3">
      <c r="A23" s="1"/>
      <c r="B23" s="52"/>
      <c r="C23" s="52"/>
      <c r="D23" s="56"/>
    </row>
    <row r="24" spans="1:5" ht="15.6" x14ac:dyDescent="0.3">
      <c r="A24" s="1"/>
      <c r="B24" s="52"/>
      <c r="C24" s="52"/>
      <c r="D24" s="56"/>
    </row>
    <row r="25" spans="1:5" ht="15.6" x14ac:dyDescent="0.3">
      <c r="A25" s="1"/>
      <c r="B25" s="52"/>
      <c r="C25" s="52"/>
      <c r="D25" s="56"/>
    </row>
    <row r="26" spans="1:5" ht="15.6" x14ac:dyDescent="0.3">
      <c r="A26" s="52" t="s">
        <v>89</v>
      </c>
      <c r="C26" s="52"/>
      <c r="D26" s="56"/>
    </row>
    <row r="27" spans="1:5" ht="15.6" x14ac:dyDescent="0.3">
      <c r="A27" s="1"/>
      <c r="B27" s="52"/>
      <c r="C27" s="52"/>
      <c r="D27" s="56"/>
    </row>
    <row r="28" spans="1:5" ht="15.6" x14ac:dyDescent="0.3">
      <c r="A28" s="1"/>
      <c r="B28" s="52"/>
      <c r="C28" s="52"/>
      <c r="D28" s="56"/>
    </row>
    <row r="29" spans="1:5" ht="15.6" x14ac:dyDescent="0.3">
      <c r="A29" s="1" t="s">
        <v>90</v>
      </c>
      <c r="B29" s="52" t="s">
        <v>91</v>
      </c>
      <c r="C29" s="52"/>
      <c r="D29" s="56"/>
    </row>
    <row r="30" spans="1:5" ht="15.6" x14ac:dyDescent="0.3">
      <c r="A30" s="1"/>
      <c r="B30" s="52" t="s">
        <v>96</v>
      </c>
      <c r="C30" s="52"/>
      <c r="D30" s="56"/>
    </row>
    <row r="31" spans="1:5" ht="15.6" x14ac:dyDescent="0.3">
      <c r="A31" s="1"/>
      <c r="B31" s="52" t="s">
        <v>92</v>
      </c>
      <c r="C31" s="52"/>
      <c r="D31" s="56"/>
    </row>
    <row r="32" spans="1:5" ht="15.6" x14ac:dyDescent="0.3">
      <c r="A32" s="1"/>
      <c r="B32" s="52"/>
      <c r="C32" s="52"/>
      <c r="D32" s="56"/>
    </row>
    <row r="33" spans="1:4" ht="15.6" x14ac:dyDescent="0.3">
      <c r="A33" s="90" t="s">
        <v>97</v>
      </c>
      <c r="B33" s="90"/>
      <c r="C33" s="90"/>
      <c r="D33" s="56"/>
    </row>
    <row r="34" spans="1:4" ht="15.6" x14ac:dyDescent="0.3">
      <c r="A34" s="1"/>
      <c r="B34" s="52"/>
      <c r="C34" s="52"/>
      <c r="D34" s="56"/>
    </row>
    <row r="35" spans="1:4" ht="15.6" x14ac:dyDescent="0.3">
      <c r="A35" s="1"/>
      <c r="B35" s="52"/>
      <c r="C35" s="52"/>
      <c r="D35" s="56"/>
    </row>
    <row r="36" spans="1:4" ht="15.6" x14ac:dyDescent="0.3">
      <c r="A36" s="1"/>
      <c r="B36" s="52"/>
      <c r="C36" s="52"/>
      <c r="D36" s="56"/>
    </row>
    <row r="37" spans="1:4" ht="15.6" x14ac:dyDescent="0.3">
      <c r="A37" s="1"/>
      <c r="B37" s="52"/>
      <c r="C37" s="52"/>
      <c r="D37" s="56"/>
    </row>
    <row r="38" spans="1:4" ht="15.6" x14ac:dyDescent="0.3">
      <c r="A38" s="1"/>
      <c r="B38" s="52"/>
      <c r="C38" s="52"/>
      <c r="D38" s="56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2021-03-15T08:06:36Z</dcterms:modified>
</cp:coreProperties>
</file>