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6" windowHeight="1101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'3кв'!$A$1:$E$48</definedName>
    <definedName name="_xlnm.Print_Area" localSheetId="3">'4кв'!$A$1:$E$50</definedName>
    <definedName name="_xlnm.Print_Area" localSheetId="4">отчет!$A$1:$C$36</definedName>
  </definedNames>
  <calcPr calcId="191029"/>
</workbook>
</file>

<file path=xl/calcChain.xml><?xml version="1.0" encoding="utf-8"?>
<calcChain xmlns="http://schemas.openxmlformats.org/spreadsheetml/2006/main">
  <c r="C16" i="17" l="1"/>
  <c r="C19" i="17"/>
  <c r="C17" i="17" s="1"/>
  <c r="C13" i="17"/>
  <c r="C14" i="17"/>
  <c r="C15" i="17"/>
  <c r="C12" i="17"/>
  <c r="C8" i="17"/>
  <c r="C6" i="17"/>
  <c r="C9" i="17"/>
  <c r="C10" i="17"/>
  <c r="B45" i="16"/>
  <c r="E28" i="16"/>
  <c r="E27" i="16"/>
  <c r="E26" i="16"/>
  <c r="B49" i="16"/>
  <c r="E24" i="16"/>
  <c r="E23" i="16"/>
  <c r="E22" i="16"/>
  <c r="C21" i="17" l="1"/>
  <c r="C22" i="17" s="1"/>
  <c r="B50" i="16"/>
  <c r="E25" i="15"/>
  <c r="E24" i="15"/>
  <c r="E23" i="15"/>
  <c r="E22" i="15"/>
  <c r="E26" i="15" l="1"/>
  <c r="B47" i="15"/>
  <c r="E24" i="14"/>
  <c r="E23" i="14" l="1"/>
  <c r="D22" i="14"/>
  <c r="E22" i="14" s="1"/>
  <c r="E28" i="14" s="1"/>
  <c r="B49" i="14" l="1"/>
  <c r="D22" i="13" l="1"/>
  <c r="E23" i="13" l="1"/>
  <c r="E22" i="13"/>
  <c r="E28" i="13" s="1"/>
  <c r="B49" i="13" l="1"/>
  <c r="B50" i="13" l="1"/>
  <c r="B45" i="14" s="1"/>
  <c r="B50" i="14" s="1"/>
  <c r="B43" i="15" s="1"/>
  <c r="B48" i="15" s="1"/>
</calcChain>
</file>

<file path=xl/sharedStrings.xml><?xml version="1.0" encoding="utf-8"?>
<sst xmlns="http://schemas.openxmlformats.org/spreadsheetml/2006/main" count="271" uniqueCount="99">
  <si>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</si>
  <si>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</si>
  <si>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</si>
  <si>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</si>
  <si>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</si>
  <si>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</si>
  <si>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</si>
  <si>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</si>
  <si>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</si>
  <si>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</si>
  <si>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</si>
  <si>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</si>
  <si>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</si>
  <si>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</si>
  <si>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</si>
  <si>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</si>
  <si>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</si>
  <si>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</si>
  <si>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</si>
  <si>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</si>
  <si>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</si>
  <si>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</si>
  <si>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</si>
  <si>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</si>
  <si>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</si>
  <si>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</si>
  <si>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Ходарева Андрея Владимировича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</si>
  <si>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</si>
  <si>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</si>
  <si>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</si>
  <si>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</si>
  <si>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Ходарева А.В.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</si>
  <si>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</si>
  <si>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</si>
  <si>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</si>
  <si>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</si>
  <si>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</si>
  <si>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</si>
  <si>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</si>
  <si>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01.04.2016 г.</t>
    </r>
  </si>
  <si>
    <t>Расходы по содержанию и тек. ремонту</t>
  </si>
  <si>
    <t>Общая площадь квартир - 911,4м2</t>
  </si>
  <si>
    <t>Итого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</si>
  <si>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</si>
  <si>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</si>
  <si>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</si>
  <si>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</si>
  <si>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за 1 квартал 2020 года</t>
  </si>
  <si>
    <t>"31" 03  2020 г.</t>
  </si>
  <si>
    <t>Обработка подъездов хлорсодержащими растворами  опрыскивание 1 раз в неделю</t>
  </si>
  <si>
    <t>с 26.03 по 31.03</t>
  </si>
  <si>
    <t>Ремонт кровли козырьков (смета)</t>
  </si>
  <si>
    <t>март</t>
  </si>
  <si>
    <t>Испытание электрических сетей</t>
  </si>
  <si>
    <t>Предъявлено населению 42525,77</t>
  </si>
  <si>
    <t xml:space="preserve">           2. Всего за период с "01" 01 2020 г. по "31" 03 2020 г. выполнено работ (оказано услуг) на общую сумму семьдесят семь тысяч сто девять рублей 82 копейки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</si>
  <si>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</si>
  <si>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</si>
  <si>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</si>
  <si>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</si>
  <si>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Предъявлено населению 42407,43</t>
  </si>
  <si>
    <t xml:space="preserve">           2. Всего за период с "01" 04 2020 г. по "30" 06 2020 г. выполнено работ (оказано услуг) на общую сумму тридцать девять тысяч сто десять рублей 31 копейка</t>
  </si>
  <si>
    <t>за 3 квартал 2020 года</t>
  </si>
  <si>
    <t>"30" 09  2020 г.</t>
  </si>
  <si>
    <t>3 квартал</t>
  </si>
  <si>
    <t xml:space="preserve">           2. Всего за период с "01" 07 2020 г. по "30" 09 2020 г. выполнено работ (оказано услуг) на общую сумму сорок одна тысяча шестьсот сорок семь рублей 42 копейки</t>
  </si>
  <si>
    <t>Предъявлено населению 44184,72</t>
  </si>
  <si>
    <t>за 4 квартал 2020 года</t>
  </si>
  <si>
    <t>"31" 12 2020 г.</t>
  </si>
  <si>
    <t>4 квартал</t>
  </si>
  <si>
    <t>ремонт стояка ХВС (кв.10)</t>
  </si>
  <si>
    <t>Монтаж аншлагов на подъезды</t>
  </si>
  <si>
    <t>ч/час</t>
  </si>
  <si>
    <t>октябрь</t>
  </si>
  <si>
    <t xml:space="preserve">           2. Всего за период с "01" 10 2020 г. по "31" 12 2020 г. выполнено работ (оказано услуг) на общую сумму сорок одна тысяча девятьсот сорок шесть рублей 29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</si>
  <si>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</si>
  <si>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</si>
  <si>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</si>
  <si>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</si>
  <si>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</si>
  <si>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</si>
  <si>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</si>
  <si>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</si>
  <si>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</si>
  <si>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</si>
  <si>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</t>
  </si>
  <si>
    <t>работы по договору, всего</t>
  </si>
  <si>
    <t>Испытание эл.сетей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</si>
  <si>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</si>
  <si>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</si>
  <si>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</si>
  <si>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</si>
  <si>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</si>
  <si>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</si>
  <si>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ул.Комсомольская,17</t>
  </si>
  <si>
    <t>Начислено всего 173302,64</t>
  </si>
  <si>
    <t>Непредвиденные работы 5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</si>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</sst>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0" fillId="0" borderId="0" xfId="0" applyFont="1"/>
    <xf numFmtId="43" fontId="4" fillId="0" borderId="0" xfId="0" applyNumberFormat="1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wrapText="1"/>
    </xf>
    <xf numFmtId="0" fontId="13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5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3" style="2" customWidth="1"/>
    <col min="8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0" customHeight="1" x14ac:dyDescent="0.3">
      <c r="A2" s="67" t="s">
        <v>12</v>
      </c>
      <c r="B2" s="68"/>
      <c r="C2" s="68"/>
      <c r="D2" s="68"/>
      <c r="E2" s="68"/>
    </row>
    <row r="3" spans="1:5" x14ac:dyDescent="0.25">
      <c r="A3" s="69" t="s">
        <v>47</v>
      </c>
      <c r="B3" s="69"/>
      <c r="C3" s="69"/>
      <c r="D3" s="69"/>
      <c r="E3" s="69"/>
    </row>
    <row r="4" spans="1:5" s="1" customFormat="1" ht="28.2" x14ac:dyDescent="0.3">
      <c r="A4" s="18" t="s">
        <v>13</v>
      </c>
      <c r="B4" s="4"/>
      <c r="C4" s="4"/>
      <c r="D4" s="4"/>
      <c r="E4" s="19" t="s">
        <v>48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26</v>
      </c>
      <c r="B9" s="70"/>
      <c r="C9" s="70"/>
      <c r="D9" s="70"/>
      <c r="E9" s="70"/>
    </row>
    <row r="10" spans="1:5" ht="24.75" customHeight="1" x14ac:dyDescent="0.25">
      <c r="A10" s="72" t="s">
        <v>14</v>
      </c>
      <c r="B10" s="73"/>
      <c r="C10" s="73"/>
      <c r="D10" s="73"/>
      <c r="E10" s="73"/>
    </row>
    <row r="11" spans="1:5" ht="31.5" customHeight="1" x14ac:dyDescent="0.25">
      <c r="A11" s="70" t="s">
        <v>39</v>
      </c>
      <c r="B11" s="70"/>
      <c r="C11" s="70"/>
      <c r="D11" s="70"/>
      <c r="E11" s="70"/>
    </row>
    <row r="12" spans="1:5" ht="18.7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23</v>
      </c>
      <c r="B13" s="70"/>
      <c r="C13" s="70"/>
      <c r="D13" s="70"/>
      <c r="E13" s="70"/>
    </row>
    <row r="14" spans="1:5" ht="1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70" t="s">
        <v>22</v>
      </c>
      <c r="B15" s="70"/>
      <c r="C15" s="70"/>
      <c r="D15" s="70"/>
      <c r="E15" s="70"/>
    </row>
    <row r="16" spans="1:5" ht="14.2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70" t="s">
        <v>17</v>
      </c>
      <c r="B17" s="70"/>
      <c r="C17" s="70"/>
      <c r="D17" s="70"/>
      <c r="E17" s="70"/>
    </row>
    <row r="18" spans="1:7" ht="63.75" customHeight="1" x14ac:dyDescent="0.25">
      <c r="A18" s="70" t="s">
        <v>27</v>
      </c>
      <c r="B18" s="70"/>
      <c r="C18" s="70"/>
      <c r="D18" s="70"/>
      <c r="E18" s="70"/>
    </row>
    <row r="19" spans="1:7" ht="33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911.4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46</v>
      </c>
      <c r="B22" s="9" t="s">
        <v>44</v>
      </c>
      <c r="C22" s="3" t="s">
        <v>4</v>
      </c>
      <c r="D22" s="3">
        <f>9.65</f>
        <v>9.65</v>
      </c>
      <c r="E22" s="8">
        <f>D22*F20*G20</f>
        <v>26385.03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3.3</v>
      </c>
      <c r="E23" s="8">
        <f>D23*F20*G20</f>
        <v>9022.86</v>
      </c>
      <c r="G23" s="15"/>
    </row>
    <row r="24" spans="1:7" ht="41.4" x14ac:dyDescent="0.25">
      <c r="A24" s="7" t="s">
        <v>49</v>
      </c>
      <c r="B24" s="26" t="s">
        <v>50</v>
      </c>
      <c r="C24" s="3" t="s">
        <v>4</v>
      </c>
      <c r="D24" s="3"/>
      <c r="E24" s="8">
        <v>147.82</v>
      </c>
      <c r="G24" s="15"/>
    </row>
    <row r="25" spans="1:7" x14ac:dyDescent="0.25">
      <c r="A25" s="7" t="s">
        <v>29</v>
      </c>
      <c r="B25" s="9" t="s">
        <v>32</v>
      </c>
      <c r="C25" s="3" t="s">
        <v>33</v>
      </c>
      <c r="D25" s="3"/>
      <c r="E25" s="8">
        <v>119.99</v>
      </c>
      <c r="G25" s="15"/>
    </row>
    <row r="26" spans="1:7" x14ac:dyDescent="0.25">
      <c r="A26" s="16" t="s">
        <v>51</v>
      </c>
      <c r="B26" s="9" t="s">
        <v>52</v>
      </c>
      <c r="C26" s="3" t="s">
        <v>33</v>
      </c>
      <c r="D26" s="3"/>
      <c r="E26" s="8">
        <v>16434.12</v>
      </c>
      <c r="G26" s="15"/>
    </row>
    <row r="27" spans="1:7" x14ac:dyDescent="0.25">
      <c r="A27" s="16" t="s">
        <v>53</v>
      </c>
      <c r="B27" s="9" t="s">
        <v>52</v>
      </c>
      <c r="C27" s="3" t="s">
        <v>33</v>
      </c>
      <c r="D27" s="3"/>
      <c r="E27" s="8">
        <v>25000</v>
      </c>
      <c r="G27" s="15"/>
    </row>
    <row r="28" spans="1:7" x14ac:dyDescent="0.25">
      <c r="A28" s="20" t="s">
        <v>42</v>
      </c>
      <c r="B28" s="16"/>
      <c r="C28" s="16"/>
      <c r="D28" s="16"/>
      <c r="E28" s="10">
        <f>SUM(E22:E27)</f>
        <v>77109.819999999992</v>
      </c>
    </row>
    <row r="29" spans="1:7" ht="30" customHeight="1" x14ac:dyDescent="0.25">
      <c r="A29" s="76" t="s">
        <v>55</v>
      </c>
      <c r="B29" s="76"/>
      <c r="C29" s="76"/>
      <c r="D29" s="76"/>
      <c r="E29" s="76"/>
    </row>
    <row r="30" spans="1:7" ht="30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0.75" customHeight="1" x14ac:dyDescent="0.25">
      <c r="A32" s="70" t="s">
        <v>34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70" t="s">
        <v>18</v>
      </c>
      <c r="B36" s="70"/>
      <c r="C36" s="70"/>
      <c r="D36" s="70"/>
      <c r="E36" s="70"/>
    </row>
    <row r="37" spans="1:5" x14ac:dyDescent="0.25">
      <c r="A37" s="77" t="s">
        <v>30</v>
      </c>
      <c r="B37" s="77"/>
      <c r="C37" s="77"/>
      <c r="D37" s="77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39" spans="1:5" x14ac:dyDescent="0.25">
      <c r="A39" s="22"/>
      <c r="B39" s="22"/>
      <c r="C39" s="22"/>
      <c r="D39" s="22"/>
      <c r="E39" s="22"/>
    </row>
    <row r="40" spans="1:5" x14ac:dyDescent="0.25">
      <c r="A40" s="77" t="s">
        <v>31</v>
      </c>
      <c r="B40" s="77"/>
      <c r="C40" s="77"/>
      <c r="D40" s="77"/>
      <c r="E40" s="5"/>
    </row>
    <row r="41" spans="1:5" x14ac:dyDescent="0.25">
      <c r="B41" s="79" t="s">
        <v>19</v>
      </c>
      <c r="C41" s="79"/>
      <c r="D41" s="79"/>
      <c r="E41" s="6" t="s">
        <v>6</v>
      </c>
    </row>
    <row r="43" spans="1:5" x14ac:dyDescent="0.25">
      <c r="A43" s="2" t="s">
        <v>41</v>
      </c>
    </row>
    <row r="44" spans="1:5" x14ac:dyDescent="0.25">
      <c r="A44" s="11" t="s">
        <v>35</v>
      </c>
    </row>
    <row r="45" spans="1:5" x14ac:dyDescent="0.25">
      <c r="A45" s="2" t="s">
        <v>43</v>
      </c>
      <c r="B45" s="12">
        <v>38789.300000000003</v>
      </c>
    </row>
    <row r="46" spans="1:5" ht="31.2" x14ac:dyDescent="0.3">
      <c r="A46" s="17" t="s">
        <v>54</v>
      </c>
      <c r="B46" s="13"/>
    </row>
    <row r="47" spans="1:5" x14ac:dyDescent="0.25">
      <c r="A47" s="2" t="s">
        <v>37</v>
      </c>
      <c r="B47" s="13">
        <v>46131.35</v>
      </c>
    </row>
    <row r="48" spans="1:5" x14ac:dyDescent="0.25">
      <c r="A48" s="2" t="s">
        <v>38</v>
      </c>
      <c r="B48" s="13">
        <v>450</v>
      </c>
    </row>
    <row r="49" spans="1:2" ht="26.25" customHeight="1" x14ac:dyDescent="0.25">
      <c r="A49" s="24" t="s">
        <v>40</v>
      </c>
      <c r="B49" s="13">
        <f>E28</f>
        <v>77109.819999999992</v>
      </c>
    </row>
    <row r="50" spans="1:2" x14ac:dyDescent="0.25">
      <c r="A50" s="14" t="s">
        <v>36</v>
      </c>
      <c r="B50" s="12">
        <f>B45+B47+B48-B49</f>
        <v>8260.8300000000017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3" style="2" customWidth="1"/>
    <col min="8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0" customHeight="1" x14ac:dyDescent="0.3">
      <c r="A2" s="67" t="s">
        <v>12</v>
      </c>
      <c r="B2" s="68"/>
      <c r="C2" s="68"/>
      <c r="D2" s="68"/>
      <c r="E2" s="68"/>
    </row>
    <row r="3" spans="1:5" x14ac:dyDescent="0.25">
      <c r="A3" s="69" t="s">
        <v>56</v>
      </c>
      <c r="B3" s="69"/>
      <c r="C3" s="69"/>
      <c r="D3" s="69"/>
      <c r="E3" s="69"/>
    </row>
    <row r="4" spans="1:5" s="1" customFormat="1" ht="28.2" x14ac:dyDescent="0.3">
      <c r="A4" s="18" t="s">
        <v>13</v>
      </c>
      <c r="B4" s="4"/>
      <c r="C4" s="4"/>
      <c r="D4" s="4"/>
      <c r="E4" s="19" t="s">
        <v>57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26</v>
      </c>
      <c r="B9" s="70"/>
      <c r="C9" s="70"/>
      <c r="D9" s="70"/>
      <c r="E9" s="70"/>
    </row>
    <row r="10" spans="1:5" ht="24.75" customHeight="1" x14ac:dyDescent="0.25">
      <c r="A10" s="72" t="s">
        <v>14</v>
      </c>
      <c r="B10" s="73"/>
      <c r="C10" s="73"/>
      <c r="D10" s="73"/>
      <c r="E10" s="73"/>
    </row>
    <row r="11" spans="1:5" ht="31.5" customHeight="1" x14ac:dyDescent="0.25">
      <c r="A11" s="70" t="s">
        <v>39</v>
      </c>
      <c r="B11" s="70"/>
      <c r="C11" s="70"/>
      <c r="D11" s="70"/>
      <c r="E11" s="70"/>
    </row>
    <row r="12" spans="1:5" ht="18.7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23</v>
      </c>
      <c r="B13" s="70"/>
      <c r="C13" s="70"/>
      <c r="D13" s="70"/>
      <c r="E13" s="70"/>
    </row>
    <row r="14" spans="1:5" ht="1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70" t="s">
        <v>22</v>
      </c>
      <c r="B15" s="70"/>
      <c r="C15" s="70"/>
      <c r="D15" s="70"/>
      <c r="E15" s="70"/>
    </row>
    <row r="16" spans="1:5" ht="14.2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70" t="s">
        <v>17</v>
      </c>
      <c r="B17" s="70"/>
      <c r="C17" s="70"/>
      <c r="D17" s="70"/>
      <c r="E17" s="70"/>
    </row>
    <row r="18" spans="1:7" ht="63.75" customHeight="1" x14ac:dyDescent="0.25">
      <c r="A18" s="70" t="s">
        <v>27</v>
      </c>
      <c r="B18" s="70"/>
      <c r="C18" s="70"/>
      <c r="D18" s="70"/>
      <c r="E18" s="70"/>
    </row>
    <row r="19" spans="1:7" ht="33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911.4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46</v>
      </c>
      <c r="B22" s="9" t="s">
        <v>44</v>
      </c>
      <c r="C22" s="3" t="s">
        <v>4</v>
      </c>
      <c r="D22" s="3">
        <f>9.65</f>
        <v>9.65</v>
      </c>
      <c r="E22" s="8">
        <f>D22*F20*G20</f>
        <v>26385.03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3.3</v>
      </c>
      <c r="E23" s="8">
        <f>D23*F20*G20</f>
        <v>9022.86</v>
      </c>
      <c r="G23" s="15"/>
    </row>
    <row r="24" spans="1:7" ht="69" x14ac:dyDescent="0.25">
      <c r="A24" s="7" t="s">
        <v>58</v>
      </c>
      <c r="B24" s="9" t="s">
        <v>59</v>
      </c>
      <c r="C24" s="3" t="s">
        <v>4</v>
      </c>
      <c r="D24" s="3"/>
      <c r="E24" s="8">
        <f>1186.14*3</f>
        <v>3558.42</v>
      </c>
      <c r="G24" s="15"/>
    </row>
    <row r="25" spans="1:7" x14ac:dyDescent="0.25">
      <c r="A25" s="31" t="s">
        <v>29</v>
      </c>
      <c r="B25" s="32" t="s">
        <v>59</v>
      </c>
      <c r="C25" s="33" t="s">
        <v>33</v>
      </c>
      <c r="D25" s="3"/>
      <c r="E25" s="8">
        <v>144</v>
      </c>
      <c r="G25" s="15"/>
    </row>
    <row r="26" spans="1:7" x14ac:dyDescent="0.25">
      <c r="A26" s="16"/>
      <c r="B26" s="9"/>
      <c r="C26" s="3"/>
      <c r="D26" s="3"/>
      <c r="E26" s="8"/>
      <c r="G26" s="15"/>
    </row>
    <row r="27" spans="1:7" x14ac:dyDescent="0.25">
      <c r="A27" s="16"/>
      <c r="B27" s="9"/>
      <c r="C27" s="3"/>
      <c r="D27" s="3"/>
      <c r="E27" s="8"/>
      <c r="G27" s="15"/>
    </row>
    <row r="28" spans="1:7" x14ac:dyDescent="0.25">
      <c r="A28" s="20" t="s">
        <v>42</v>
      </c>
      <c r="B28" s="16"/>
      <c r="C28" s="16"/>
      <c r="D28" s="16"/>
      <c r="E28" s="10">
        <f>SUM(E22:E27)</f>
        <v>39110.31</v>
      </c>
    </row>
    <row r="29" spans="1:7" ht="30" customHeight="1" x14ac:dyDescent="0.25">
      <c r="A29" s="70" t="s">
        <v>61</v>
      </c>
      <c r="B29" s="70"/>
      <c r="C29" s="70"/>
      <c r="D29" s="70"/>
      <c r="E29" s="70"/>
    </row>
    <row r="30" spans="1:7" ht="30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0.75" customHeight="1" x14ac:dyDescent="0.25">
      <c r="A32" s="70" t="s">
        <v>34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70" t="s">
        <v>18</v>
      </c>
      <c r="B36" s="70"/>
      <c r="C36" s="70"/>
      <c r="D36" s="70"/>
      <c r="E36" s="70"/>
    </row>
    <row r="37" spans="1:5" x14ac:dyDescent="0.25">
      <c r="A37" s="77" t="s">
        <v>30</v>
      </c>
      <c r="B37" s="77"/>
      <c r="C37" s="77"/>
      <c r="D37" s="77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77" t="s">
        <v>31</v>
      </c>
      <c r="B40" s="77"/>
      <c r="C40" s="77"/>
      <c r="D40" s="77"/>
      <c r="E40" s="5"/>
    </row>
    <row r="41" spans="1:5" x14ac:dyDescent="0.25">
      <c r="B41" s="79" t="s">
        <v>19</v>
      </c>
      <c r="C41" s="79"/>
      <c r="D41" s="79"/>
      <c r="E41" s="6" t="s">
        <v>6</v>
      </c>
    </row>
    <row r="43" spans="1:5" x14ac:dyDescent="0.25">
      <c r="A43" s="2" t="s">
        <v>41</v>
      </c>
    </row>
    <row r="44" spans="1:5" x14ac:dyDescent="0.25">
      <c r="A44" s="11" t="s">
        <v>35</v>
      </c>
    </row>
    <row r="45" spans="1:5" x14ac:dyDescent="0.25">
      <c r="A45" s="2" t="s">
        <v>43</v>
      </c>
      <c r="B45" s="12">
        <f>'1кв'!B50</f>
        <v>8260.8300000000017</v>
      </c>
    </row>
    <row r="46" spans="1:5" ht="31.2" x14ac:dyDescent="0.3">
      <c r="A46" s="17" t="s">
        <v>60</v>
      </c>
      <c r="B46" s="13"/>
    </row>
    <row r="47" spans="1:5" x14ac:dyDescent="0.25">
      <c r="A47" s="2" t="s">
        <v>37</v>
      </c>
      <c r="B47" s="13">
        <v>40891.5</v>
      </c>
    </row>
    <row r="48" spans="1:5" x14ac:dyDescent="0.25">
      <c r="A48" s="2" t="s">
        <v>38</v>
      </c>
      <c r="B48" s="13">
        <v>450</v>
      </c>
    </row>
    <row r="49" spans="1:2" ht="26.25" customHeight="1" x14ac:dyDescent="0.25">
      <c r="A49" s="30" t="s">
        <v>40</v>
      </c>
      <c r="B49" s="13">
        <f>E28</f>
        <v>39110.31</v>
      </c>
    </row>
    <row r="50" spans="1:2" x14ac:dyDescent="0.25">
      <c r="A50" s="14" t="s">
        <v>36</v>
      </c>
      <c r="B50" s="12">
        <f>B45+B47+B48-B49</f>
        <v>10492.020000000004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7" zoomScaleNormal="100" zoomScaleSheetLayoutView="100" workbookViewId="0">
      <selection activeCell="I52" sqref="I5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3" style="2" customWidth="1"/>
    <col min="8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0" customHeight="1" x14ac:dyDescent="0.3">
      <c r="A2" s="67" t="s">
        <v>12</v>
      </c>
      <c r="B2" s="68"/>
      <c r="C2" s="68"/>
      <c r="D2" s="68"/>
      <c r="E2" s="68"/>
    </row>
    <row r="3" spans="1:5" x14ac:dyDescent="0.25">
      <c r="A3" s="69" t="s">
        <v>62</v>
      </c>
      <c r="B3" s="69"/>
      <c r="C3" s="69"/>
      <c r="D3" s="69"/>
      <c r="E3" s="69"/>
    </row>
    <row r="4" spans="1:5" s="1" customFormat="1" ht="28.2" x14ac:dyDescent="0.3">
      <c r="A4" s="18" t="s">
        <v>13</v>
      </c>
      <c r="B4" s="4"/>
      <c r="C4" s="4"/>
      <c r="D4" s="4"/>
      <c r="E4" s="19" t="s">
        <v>63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26</v>
      </c>
      <c r="B9" s="70"/>
      <c r="C9" s="70"/>
      <c r="D9" s="70"/>
      <c r="E9" s="70"/>
    </row>
    <row r="10" spans="1:5" ht="24.75" customHeight="1" x14ac:dyDescent="0.25">
      <c r="A10" s="72" t="s">
        <v>14</v>
      </c>
      <c r="B10" s="73"/>
      <c r="C10" s="73"/>
      <c r="D10" s="73"/>
      <c r="E10" s="73"/>
    </row>
    <row r="11" spans="1:5" ht="31.5" customHeight="1" x14ac:dyDescent="0.25">
      <c r="A11" s="70" t="s">
        <v>39</v>
      </c>
      <c r="B11" s="70"/>
      <c r="C11" s="70"/>
      <c r="D11" s="70"/>
      <c r="E11" s="70"/>
    </row>
    <row r="12" spans="1:5" ht="18.7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23</v>
      </c>
      <c r="B13" s="70"/>
      <c r="C13" s="70"/>
      <c r="D13" s="70"/>
      <c r="E13" s="70"/>
    </row>
    <row r="14" spans="1:5" ht="1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70" t="s">
        <v>22</v>
      </c>
      <c r="B15" s="70"/>
      <c r="C15" s="70"/>
      <c r="D15" s="70"/>
      <c r="E15" s="70"/>
    </row>
    <row r="16" spans="1:5" ht="14.2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70" t="s">
        <v>17</v>
      </c>
      <c r="B17" s="70"/>
      <c r="C17" s="70"/>
      <c r="D17" s="70"/>
      <c r="E17" s="70"/>
    </row>
    <row r="18" spans="1:7" ht="63.75" customHeight="1" x14ac:dyDescent="0.25">
      <c r="A18" s="70" t="s">
        <v>27</v>
      </c>
      <c r="B18" s="70"/>
      <c r="C18" s="70"/>
      <c r="D18" s="70"/>
      <c r="E18" s="70"/>
    </row>
    <row r="19" spans="1:7" ht="33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911.4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46</v>
      </c>
      <c r="B22" s="9" t="s">
        <v>44</v>
      </c>
      <c r="C22" s="3" t="s">
        <v>4</v>
      </c>
      <c r="D22" s="3">
        <v>10.17</v>
      </c>
      <c r="E22" s="8">
        <f>D22*F20*G20</f>
        <v>27806.813999999998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9378.3060000000005</v>
      </c>
      <c r="G23" s="15"/>
    </row>
    <row r="24" spans="1:7" ht="69" x14ac:dyDescent="0.25">
      <c r="A24" s="7" t="s">
        <v>58</v>
      </c>
      <c r="B24" s="9" t="s">
        <v>64</v>
      </c>
      <c r="C24" s="3" t="s">
        <v>4</v>
      </c>
      <c r="D24" s="3"/>
      <c r="E24" s="8">
        <f>1186.14*3</f>
        <v>3558.42</v>
      </c>
      <c r="G24" s="15"/>
    </row>
    <row r="25" spans="1:7" x14ac:dyDescent="0.25">
      <c r="A25" s="31" t="s">
        <v>29</v>
      </c>
      <c r="B25" s="9" t="s">
        <v>64</v>
      </c>
      <c r="C25" s="33" t="s">
        <v>33</v>
      </c>
      <c r="D25" s="3"/>
      <c r="E25" s="8">
        <f>750+153.88</f>
        <v>903.88</v>
      </c>
      <c r="G25" s="15"/>
    </row>
    <row r="26" spans="1:7" x14ac:dyDescent="0.25">
      <c r="A26" s="20" t="s">
        <v>42</v>
      </c>
      <c r="B26" s="16"/>
      <c r="C26" s="16"/>
      <c r="D26" s="16"/>
      <c r="E26" s="10">
        <f>SUM(E22:E25)</f>
        <v>41647.419999999991</v>
      </c>
    </row>
    <row r="27" spans="1:7" ht="30" customHeight="1" x14ac:dyDescent="0.25">
      <c r="A27" s="70" t="s">
        <v>65</v>
      </c>
      <c r="B27" s="70"/>
      <c r="C27" s="70"/>
      <c r="D27" s="70"/>
      <c r="E27" s="70"/>
    </row>
    <row r="28" spans="1:7" ht="30" customHeight="1" x14ac:dyDescent="0.25">
      <c r="A28" s="70" t="s">
        <v>21</v>
      </c>
      <c r="B28" s="70"/>
      <c r="C28" s="70"/>
      <c r="D28" s="70"/>
      <c r="E28" s="70"/>
    </row>
    <row r="29" spans="1:7" x14ac:dyDescent="0.25">
      <c r="A29" s="70" t="s">
        <v>20</v>
      </c>
      <c r="B29" s="70"/>
      <c r="C29" s="70"/>
      <c r="D29" s="70"/>
      <c r="E29" s="70"/>
    </row>
    <row r="30" spans="1:7" ht="30.75" customHeight="1" x14ac:dyDescent="0.25">
      <c r="A30" s="70" t="s">
        <v>34</v>
      </c>
      <c r="B30" s="70"/>
      <c r="C30" s="70"/>
      <c r="D30" s="70"/>
      <c r="E30" s="70"/>
    </row>
    <row r="31" spans="1:7" x14ac:dyDescent="0.25">
      <c r="A31" s="70" t="s">
        <v>18</v>
      </c>
      <c r="B31" s="70"/>
      <c r="C31" s="70"/>
      <c r="D31" s="70"/>
      <c r="E31" s="70"/>
    </row>
    <row r="32" spans="1:7" x14ac:dyDescent="0.25">
      <c r="A32" s="36"/>
      <c r="B32" s="36"/>
      <c r="C32" s="36"/>
      <c r="D32" s="36"/>
      <c r="E32" s="36"/>
    </row>
    <row r="33" spans="1:5" x14ac:dyDescent="0.25">
      <c r="A33" s="74" t="s">
        <v>5</v>
      </c>
      <c r="B33" s="74"/>
      <c r="C33" s="74"/>
      <c r="D33" s="74"/>
      <c r="E33" s="74"/>
    </row>
    <row r="34" spans="1:5" x14ac:dyDescent="0.25">
      <c r="A34" s="70" t="s">
        <v>18</v>
      </c>
      <c r="B34" s="70"/>
      <c r="C34" s="70"/>
      <c r="D34" s="70"/>
      <c r="E34" s="70"/>
    </row>
    <row r="35" spans="1:5" x14ac:dyDescent="0.25">
      <c r="A35" s="77" t="s">
        <v>30</v>
      </c>
      <c r="B35" s="77"/>
      <c r="C35" s="77"/>
      <c r="D35" s="77"/>
      <c r="E35" s="5"/>
    </row>
    <row r="36" spans="1:5" x14ac:dyDescent="0.25">
      <c r="B36" s="78" t="s">
        <v>19</v>
      </c>
      <c r="C36" s="78"/>
      <c r="D36" s="78"/>
      <c r="E36" s="6" t="s">
        <v>6</v>
      </c>
    </row>
    <row r="37" spans="1:5" x14ac:dyDescent="0.25">
      <c r="A37" s="34"/>
      <c r="B37" s="34"/>
      <c r="C37" s="34"/>
      <c r="D37" s="34"/>
      <c r="E37" s="34"/>
    </row>
    <row r="38" spans="1:5" x14ac:dyDescent="0.25">
      <c r="A38" s="77" t="s">
        <v>31</v>
      </c>
      <c r="B38" s="77"/>
      <c r="C38" s="77"/>
      <c r="D38" s="77"/>
      <c r="E38" s="5"/>
    </row>
    <row r="39" spans="1:5" x14ac:dyDescent="0.25">
      <c r="B39" s="79" t="s">
        <v>19</v>
      </c>
      <c r="C39" s="79"/>
      <c r="D39" s="79"/>
      <c r="E39" s="6" t="s">
        <v>6</v>
      </c>
    </row>
    <row r="41" spans="1:5" x14ac:dyDescent="0.25">
      <c r="A41" s="2" t="s">
        <v>41</v>
      </c>
    </row>
    <row r="42" spans="1:5" x14ac:dyDescent="0.25">
      <c r="A42" s="11" t="s">
        <v>35</v>
      </c>
    </row>
    <row r="43" spans="1:5" x14ac:dyDescent="0.25">
      <c r="A43" s="2" t="s">
        <v>43</v>
      </c>
      <c r="B43" s="12">
        <f>'2кв'!B50</f>
        <v>10492.020000000004</v>
      </c>
    </row>
    <row r="44" spans="1:5" ht="31.2" x14ac:dyDescent="0.3">
      <c r="A44" s="17" t="s">
        <v>66</v>
      </c>
      <c r="B44" s="13"/>
    </row>
    <row r="45" spans="1:5" x14ac:dyDescent="0.25">
      <c r="A45" s="2" t="s">
        <v>37</v>
      </c>
      <c r="B45" s="13">
        <v>45793.49</v>
      </c>
    </row>
    <row r="46" spans="1:5" x14ac:dyDescent="0.25">
      <c r="A46" s="2" t="s">
        <v>38</v>
      </c>
      <c r="B46" s="13">
        <v>450</v>
      </c>
    </row>
    <row r="47" spans="1:5" ht="26.25" customHeight="1" x14ac:dyDescent="0.25">
      <c r="A47" s="37" t="s">
        <v>40</v>
      </c>
      <c r="B47" s="13">
        <f>E26</f>
        <v>41647.419999999991</v>
      </c>
    </row>
    <row r="48" spans="1:5" x14ac:dyDescent="0.25">
      <c r="A48" s="14" t="s">
        <v>36</v>
      </c>
      <c r="B48" s="12">
        <f>B43+B45+B46-B47</f>
        <v>15088.090000000011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22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3" style="2" customWidth="1"/>
    <col min="8" max="16384" width="9.109375" style="2"/>
  </cols>
  <sheetData>
    <row r="1" spans="1:5" ht="15.6" x14ac:dyDescent="0.25">
      <c r="A1" s="66" t="s">
        <v>11</v>
      </c>
      <c r="B1" s="66"/>
      <c r="C1" s="66"/>
      <c r="D1" s="66"/>
      <c r="E1" s="66"/>
    </row>
    <row r="2" spans="1:5" ht="30" customHeight="1" x14ac:dyDescent="0.3">
      <c r="A2" s="67" t="s">
        <v>12</v>
      </c>
      <c r="B2" s="68"/>
      <c r="C2" s="68"/>
      <c r="D2" s="68"/>
      <c r="E2" s="68"/>
    </row>
    <row r="3" spans="1:5" x14ac:dyDescent="0.25">
      <c r="A3" s="69" t="s">
        <v>67</v>
      </c>
      <c r="B3" s="69"/>
      <c r="C3" s="69"/>
      <c r="D3" s="69"/>
      <c r="E3" s="69"/>
    </row>
    <row r="4" spans="1:5" s="1" customFormat="1" ht="15.6" x14ac:dyDescent="0.3">
      <c r="A4" s="42" t="s">
        <v>13</v>
      </c>
      <c r="B4" s="43"/>
      <c r="C4" s="43"/>
      <c r="D4" s="80" t="s">
        <v>68</v>
      </c>
      <c r="E4" s="80"/>
    </row>
    <row r="5" spans="1:5" x14ac:dyDescent="0.25">
      <c r="A5" s="39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26</v>
      </c>
      <c r="B9" s="70"/>
      <c r="C9" s="70"/>
      <c r="D9" s="70"/>
      <c r="E9" s="70"/>
    </row>
    <row r="10" spans="1:5" ht="24.75" customHeight="1" x14ac:dyDescent="0.25">
      <c r="A10" s="72" t="s">
        <v>14</v>
      </c>
      <c r="B10" s="73"/>
      <c r="C10" s="73"/>
      <c r="D10" s="73"/>
      <c r="E10" s="73"/>
    </row>
    <row r="11" spans="1:5" ht="31.5" customHeight="1" x14ac:dyDescent="0.25">
      <c r="A11" s="70" t="s">
        <v>39</v>
      </c>
      <c r="B11" s="70"/>
      <c r="C11" s="70"/>
      <c r="D11" s="70"/>
      <c r="E11" s="70"/>
    </row>
    <row r="12" spans="1:5" ht="18.7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23</v>
      </c>
      <c r="B13" s="70"/>
      <c r="C13" s="70"/>
      <c r="D13" s="70"/>
      <c r="E13" s="70"/>
    </row>
    <row r="14" spans="1:5" ht="15" customHeight="1" x14ac:dyDescent="0.25">
      <c r="A14" s="64" t="s">
        <v>2</v>
      </c>
      <c r="B14" s="65"/>
      <c r="C14" s="65"/>
      <c r="D14" s="65"/>
      <c r="E14" s="65"/>
    </row>
    <row r="15" spans="1:5" x14ac:dyDescent="0.25">
      <c r="A15" s="70" t="s">
        <v>22</v>
      </c>
      <c r="B15" s="70"/>
      <c r="C15" s="70"/>
      <c r="D15" s="70"/>
      <c r="E15" s="70"/>
    </row>
    <row r="16" spans="1:5" ht="14.2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70" t="s">
        <v>17</v>
      </c>
      <c r="B17" s="70"/>
      <c r="C17" s="70"/>
      <c r="D17" s="70"/>
      <c r="E17" s="70"/>
    </row>
    <row r="18" spans="1:7" ht="63.75" customHeight="1" x14ac:dyDescent="0.25">
      <c r="A18" s="70" t="s">
        <v>27</v>
      </c>
      <c r="B18" s="70"/>
      <c r="C18" s="70"/>
      <c r="D18" s="70"/>
      <c r="E18" s="70"/>
    </row>
    <row r="19" spans="1:7" ht="33.75" customHeight="1" x14ac:dyDescent="0.25">
      <c r="A19" s="75" t="s">
        <v>28</v>
      </c>
      <c r="B19" s="75"/>
      <c r="C19" s="75"/>
      <c r="D19" s="75"/>
      <c r="E19" s="75"/>
    </row>
    <row r="20" spans="1:7" x14ac:dyDescent="0.25">
      <c r="A20" s="75"/>
      <c r="B20" s="75"/>
      <c r="C20" s="75"/>
      <c r="D20" s="75"/>
      <c r="E20" s="75"/>
      <c r="F20" s="2">
        <v>911.4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46</v>
      </c>
      <c r="B22" s="9" t="s">
        <v>44</v>
      </c>
      <c r="C22" s="3" t="s">
        <v>4</v>
      </c>
      <c r="D22" s="3">
        <v>10.17</v>
      </c>
      <c r="E22" s="8">
        <f>D22*F20*G20</f>
        <v>27806.813999999998</v>
      </c>
      <c r="G22" s="15"/>
    </row>
    <row r="23" spans="1:7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9378.3060000000005</v>
      </c>
      <c r="G23" s="15"/>
    </row>
    <row r="24" spans="1:7" ht="69" x14ac:dyDescent="0.25">
      <c r="A24" s="7" t="s">
        <v>58</v>
      </c>
      <c r="B24" s="9" t="s">
        <v>69</v>
      </c>
      <c r="C24" s="3" t="s">
        <v>4</v>
      </c>
      <c r="D24" s="3"/>
      <c r="E24" s="8">
        <f>1186.14*3</f>
        <v>3558.42</v>
      </c>
      <c r="G24" s="15"/>
    </row>
    <row r="25" spans="1:7" x14ac:dyDescent="0.25">
      <c r="A25" s="31" t="s">
        <v>29</v>
      </c>
      <c r="B25" s="9" t="s">
        <v>69</v>
      </c>
      <c r="C25" s="33" t="s">
        <v>33</v>
      </c>
      <c r="D25" s="3"/>
      <c r="E25" s="8">
        <v>168</v>
      </c>
      <c r="G25" s="15"/>
    </row>
    <row r="26" spans="1:7" x14ac:dyDescent="0.25">
      <c r="A26" s="44" t="s">
        <v>70</v>
      </c>
      <c r="B26" s="9" t="s">
        <v>73</v>
      </c>
      <c r="C26" s="33" t="s">
        <v>72</v>
      </c>
      <c r="D26" s="3">
        <v>4</v>
      </c>
      <c r="E26" s="8">
        <f>D26*206.95</f>
        <v>827.8</v>
      </c>
      <c r="G26" s="15"/>
    </row>
    <row r="27" spans="1:7" x14ac:dyDescent="0.25">
      <c r="A27" s="44" t="s">
        <v>71</v>
      </c>
      <c r="B27" s="9" t="s">
        <v>73</v>
      </c>
      <c r="C27" s="33" t="s">
        <v>72</v>
      </c>
      <c r="D27" s="3">
        <v>1</v>
      </c>
      <c r="E27" s="8">
        <f>D27*206.95</f>
        <v>206.95</v>
      </c>
      <c r="G27" s="15"/>
    </row>
    <row r="28" spans="1:7" x14ac:dyDescent="0.25">
      <c r="A28" s="20" t="s">
        <v>42</v>
      </c>
      <c r="B28" s="16"/>
      <c r="C28" s="16"/>
      <c r="D28" s="16"/>
      <c r="E28" s="10">
        <f>SUM(E22:E27)</f>
        <v>41946.289999999994</v>
      </c>
    </row>
    <row r="29" spans="1:7" ht="30" customHeight="1" x14ac:dyDescent="0.25">
      <c r="A29" s="76" t="s">
        <v>74</v>
      </c>
      <c r="B29" s="76"/>
      <c r="C29" s="76"/>
      <c r="D29" s="76"/>
      <c r="E29" s="76"/>
    </row>
    <row r="30" spans="1:7" ht="30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0.75" customHeight="1" x14ac:dyDescent="0.25">
      <c r="A32" s="70" t="s">
        <v>34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40"/>
      <c r="B34" s="40"/>
      <c r="C34" s="40"/>
      <c r="D34" s="40"/>
      <c r="E34" s="40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70" t="s">
        <v>18</v>
      </c>
      <c r="B36" s="70"/>
      <c r="C36" s="70"/>
      <c r="D36" s="70"/>
      <c r="E36" s="70"/>
    </row>
    <row r="37" spans="1:5" x14ac:dyDescent="0.25">
      <c r="A37" s="77" t="s">
        <v>30</v>
      </c>
      <c r="B37" s="77"/>
      <c r="C37" s="77"/>
      <c r="D37" s="77"/>
      <c r="E37" s="5"/>
    </row>
    <row r="38" spans="1:5" x14ac:dyDescent="0.25">
      <c r="B38" s="78" t="s">
        <v>19</v>
      </c>
      <c r="C38" s="78"/>
      <c r="D38" s="78"/>
      <c r="E38" s="6" t="s">
        <v>6</v>
      </c>
    </row>
    <row r="39" spans="1:5" x14ac:dyDescent="0.25">
      <c r="A39" s="38"/>
      <c r="B39" s="38"/>
      <c r="C39" s="38"/>
      <c r="D39" s="38"/>
      <c r="E39" s="38"/>
    </row>
    <row r="40" spans="1:5" x14ac:dyDescent="0.25">
      <c r="A40" s="77" t="s">
        <v>31</v>
      </c>
      <c r="B40" s="77"/>
      <c r="C40" s="77"/>
      <c r="D40" s="77"/>
      <c r="E40" s="5"/>
    </row>
    <row r="41" spans="1:5" x14ac:dyDescent="0.25">
      <c r="B41" s="79" t="s">
        <v>19</v>
      </c>
      <c r="C41" s="79"/>
      <c r="D41" s="79"/>
      <c r="E41" s="6" t="s">
        <v>6</v>
      </c>
    </row>
    <row r="43" spans="1:5" x14ac:dyDescent="0.25">
      <c r="A43" s="2" t="s">
        <v>41</v>
      </c>
    </row>
    <row r="44" spans="1:5" x14ac:dyDescent="0.25">
      <c r="A44" s="11" t="s">
        <v>35</v>
      </c>
    </row>
    <row r="45" spans="1:5" x14ac:dyDescent="0.25">
      <c r="A45" s="2" t="s">
        <v>43</v>
      </c>
      <c r="B45" s="12">
        <f>'3кв'!B48</f>
        <v>15088.090000000011</v>
      </c>
    </row>
    <row r="46" spans="1:5" ht="31.2" x14ac:dyDescent="0.3">
      <c r="A46" s="17" t="s">
        <v>66</v>
      </c>
      <c r="B46" s="13"/>
    </row>
    <row r="47" spans="1:5" x14ac:dyDescent="0.25">
      <c r="A47" s="2" t="s">
        <v>37</v>
      </c>
      <c r="B47" s="13">
        <v>44220.62</v>
      </c>
    </row>
    <row r="48" spans="1:5" x14ac:dyDescent="0.25">
      <c r="A48" s="2" t="s">
        <v>38</v>
      </c>
      <c r="B48" s="13">
        <v>450</v>
      </c>
    </row>
    <row r="49" spans="1:2" ht="26.25" customHeight="1" x14ac:dyDescent="0.25">
      <c r="A49" s="41" t="s">
        <v>40</v>
      </c>
      <c r="B49" s="13">
        <f>E28</f>
        <v>41946.289999999994</v>
      </c>
    </row>
    <row r="50" spans="1:2" x14ac:dyDescent="0.25">
      <c r="A50" s="14" t="s">
        <v>36</v>
      </c>
      <c r="B50" s="12">
        <f>B45+B47+B48-B49</f>
        <v>17812.42000000002</v>
      </c>
    </row>
  </sheetData>
  <mergeCells count="30">
    <mergeCell ref="A1:E1"/>
    <mergeCell ref="A2:E2"/>
    <mergeCell ref="A3:E3"/>
    <mergeCell ref="A6:E6"/>
    <mergeCell ref="A7:E7"/>
    <mergeCell ref="A33:E33"/>
    <mergeCell ref="A35:E35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7" zoomScaleNormal="100" zoomScaleSheetLayoutView="100" workbookViewId="0">
      <selection activeCell="C24" sqref="C2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1" t="s">
        <v>75</v>
      </c>
      <c r="B1" s="81"/>
      <c r="C1" s="81"/>
      <c r="D1" s="45"/>
    </row>
    <row r="2" spans="1:5" ht="15.6" x14ac:dyDescent="0.3">
      <c r="A2" s="82" t="s">
        <v>76</v>
      </c>
      <c r="B2" s="82"/>
      <c r="C2" s="82"/>
      <c r="D2" s="1"/>
    </row>
    <row r="3" spans="1:5" ht="15.6" x14ac:dyDescent="0.3">
      <c r="A3" s="82" t="s">
        <v>77</v>
      </c>
      <c r="B3" s="82"/>
      <c r="C3" s="82"/>
      <c r="D3" s="1"/>
    </row>
    <row r="4" spans="1:5" ht="15.6" x14ac:dyDescent="0.3">
      <c r="A4" s="81" t="s">
        <v>94</v>
      </c>
      <c r="B4" s="81"/>
      <c r="C4" s="81"/>
      <c r="D4" s="45"/>
    </row>
    <row r="5" spans="1:5" ht="15.6" x14ac:dyDescent="0.3">
      <c r="A5" s="83"/>
      <c r="B5" s="83"/>
      <c r="C5" s="83"/>
      <c r="D5" s="1"/>
    </row>
    <row r="6" spans="1:5" ht="15.6" x14ac:dyDescent="0.3">
      <c r="A6" s="1"/>
      <c r="B6" s="46" t="s">
        <v>78</v>
      </c>
      <c r="C6" s="47">
        <f>'1кв'!B45</f>
        <v>38789.300000000003</v>
      </c>
      <c r="D6" s="48"/>
    </row>
    <row r="7" spans="1:5" ht="15.6" x14ac:dyDescent="0.3">
      <c r="A7" s="1"/>
      <c r="B7" s="46" t="s">
        <v>95</v>
      </c>
      <c r="C7" s="47"/>
      <c r="D7" s="48"/>
    </row>
    <row r="8" spans="1:5" ht="15.6" x14ac:dyDescent="0.3">
      <c r="A8" s="49" t="s">
        <v>79</v>
      </c>
      <c r="B8" s="46" t="s">
        <v>80</v>
      </c>
      <c r="C8" s="50">
        <f>'1кв'!B47+'2кв'!B47+'3кв'!B45+'4кв'!B47</f>
        <v>177036.96</v>
      </c>
      <c r="D8" s="51"/>
    </row>
    <row r="9" spans="1:5" ht="31.2" x14ac:dyDescent="0.3">
      <c r="A9" s="49"/>
      <c r="B9" s="21" t="s">
        <v>81</v>
      </c>
      <c r="C9" s="50">
        <f>450*4</f>
        <v>1800</v>
      </c>
      <c r="D9" s="51"/>
    </row>
    <row r="10" spans="1:5" ht="15.6" x14ac:dyDescent="0.3">
      <c r="A10" s="43"/>
      <c r="B10" s="46" t="s">
        <v>82</v>
      </c>
      <c r="C10" s="52">
        <f>SUM(C8:C9)</f>
        <v>178836.96</v>
      </c>
      <c r="D10" s="48"/>
    </row>
    <row r="11" spans="1:5" ht="15.6" x14ac:dyDescent="0.3">
      <c r="A11" s="1"/>
      <c r="B11" s="84"/>
      <c r="C11" s="84"/>
      <c r="D11" s="53"/>
    </row>
    <row r="12" spans="1:5" ht="15.6" x14ac:dyDescent="0.3">
      <c r="A12" s="1" t="s">
        <v>83</v>
      </c>
      <c r="B12" s="21" t="s">
        <v>84</v>
      </c>
      <c r="C12" s="54">
        <f>'1кв'!E22+'2кв'!E22+'3кв'!E22+'4кв'!E22</f>
        <v>108383.68799999999</v>
      </c>
      <c r="D12" s="53"/>
    </row>
    <row r="13" spans="1:5" ht="15.6" x14ac:dyDescent="0.3">
      <c r="A13" s="1"/>
      <c r="B13" s="7" t="s">
        <v>45</v>
      </c>
      <c r="C13" s="54">
        <f>'1кв'!E23+'2кв'!E23+'3кв'!E23+'4кв'!E23</f>
        <v>36802.332000000002</v>
      </c>
      <c r="D13" s="53"/>
      <c r="E13" s="55"/>
    </row>
    <row r="14" spans="1:5" ht="27.6" x14ac:dyDescent="0.3">
      <c r="B14" s="7" t="s">
        <v>85</v>
      </c>
      <c r="C14" s="54">
        <f>'1кв'!E24+'2кв'!E24+'3кв'!E24+'4кв'!E24</f>
        <v>10823.08</v>
      </c>
      <c r="D14" s="53"/>
    </row>
    <row r="15" spans="1:5" ht="15.6" x14ac:dyDescent="0.3">
      <c r="A15" s="1"/>
      <c r="B15" s="56" t="s">
        <v>29</v>
      </c>
      <c r="C15" s="54">
        <f>'1кв'!E25+'2кв'!E25+'3кв'!E25+'4кв'!E25</f>
        <v>1335.87</v>
      </c>
      <c r="D15" s="53"/>
    </row>
    <row r="16" spans="1:5" ht="15.6" x14ac:dyDescent="0.3">
      <c r="A16" s="1"/>
      <c r="B16" s="57" t="s">
        <v>96</v>
      </c>
      <c r="C16" s="58">
        <f>5*206.95</f>
        <v>1034.75</v>
      </c>
      <c r="D16" s="53"/>
    </row>
    <row r="17" spans="1:5" ht="15.6" x14ac:dyDescent="0.3">
      <c r="A17" s="1"/>
      <c r="B17" s="59" t="s">
        <v>86</v>
      </c>
      <c r="C17" s="58">
        <f>SUM(C18:C20)</f>
        <v>41434.119999999995</v>
      </c>
      <c r="D17" s="53"/>
    </row>
    <row r="18" spans="1:5" ht="15.6" x14ac:dyDescent="0.3">
      <c r="A18" s="1"/>
      <c r="B18" s="31" t="s">
        <v>87</v>
      </c>
      <c r="C18" s="58">
        <v>25000</v>
      </c>
      <c r="D18" s="53"/>
    </row>
    <row r="19" spans="1:5" ht="15.6" x14ac:dyDescent="0.3">
      <c r="A19" s="1"/>
      <c r="B19" s="16" t="s">
        <v>51</v>
      </c>
      <c r="C19" s="58">
        <f>'1кв'!E26</f>
        <v>16434.12</v>
      </c>
      <c r="D19" s="53"/>
    </row>
    <row r="20" spans="1:5" ht="15.6" x14ac:dyDescent="0.3">
      <c r="A20" s="1"/>
      <c r="B20" s="60"/>
      <c r="C20" s="58"/>
      <c r="D20" s="53"/>
    </row>
    <row r="21" spans="1:5" ht="15.6" x14ac:dyDescent="0.3">
      <c r="A21" s="1"/>
      <c r="B21" s="61" t="s">
        <v>88</v>
      </c>
      <c r="C21" s="62">
        <f>SUM(C12:C17)</f>
        <v>199813.83999999997</v>
      </c>
      <c r="D21" s="53"/>
      <c r="E21" s="55"/>
    </row>
    <row r="22" spans="1:5" ht="15.6" x14ac:dyDescent="0.3">
      <c r="A22" s="1"/>
      <c r="B22" s="63" t="s">
        <v>89</v>
      </c>
      <c r="C22" s="62">
        <f>C6+C10-C21</f>
        <v>17812.420000000042</v>
      </c>
      <c r="D22" s="53"/>
    </row>
    <row r="23" spans="1:5" ht="15.6" x14ac:dyDescent="0.3">
      <c r="A23" s="1"/>
      <c r="B23" s="49"/>
      <c r="C23" s="49"/>
      <c r="D23" s="53"/>
    </row>
    <row r="24" spans="1:5" ht="15.6" x14ac:dyDescent="0.3">
      <c r="A24" s="1"/>
      <c r="B24" s="49"/>
      <c r="C24" s="49"/>
      <c r="D24" s="53"/>
    </row>
    <row r="25" spans="1:5" ht="15.6" x14ac:dyDescent="0.3">
      <c r="A25" s="1"/>
      <c r="B25" s="49"/>
      <c r="C25" s="49"/>
      <c r="D25" s="53"/>
    </row>
    <row r="26" spans="1:5" ht="15.6" x14ac:dyDescent="0.3">
      <c r="A26" s="49" t="s">
        <v>90</v>
      </c>
      <c r="C26" s="49"/>
      <c r="D26" s="53"/>
    </row>
    <row r="27" spans="1:5" ht="15.6" x14ac:dyDescent="0.3">
      <c r="A27" s="1"/>
      <c r="B27" s="49"/>
      <c r="C27" s="49"/>
      <c r="D27" s="53"/>
    </row>
    <row r="28" spans="1:5" ht="15.6" x14ac:dyDescent="0.3">
      <c r="A28" s="1"/>
      <c r="B28" s="49"/>
      <c r="C28" s="49"/>
      <c r="D28" s="53"/>
    </row>
    <row r="29" spans="1:5" ht="15.6" x14ac:dyDescent="0.3">
      <c r="A29" s="1" t="s">
        <v>91</v>
      </c>
      <c r="B29" s="49" t="s">
        <v>92</v>
      </c>
      <c r="C29" s="49"/>
      <c r="D29" s="53"/>
    </row>
    <row r="30" spans="1:5" ht="15.6" x14ac:dyDescent="0.3">
      <c r="A30" s="1"/>
      <c r="B30" s="49" t="s">
        <v>97</v>
      </c>
      <c r="C30" s="49"/>
      <c r="D30" s="53"/>
    </row>
    <row r="31" spans="1:5" ht="15.6" x14ac:dyDescent="0.3">
      <c r="A31" s="1"/>
      <c r="B31" s="49" t="s">
        <v>93</v>
      </c>
      <c r="C31" s="49"/>
      <c r="D31" s="53"/>
    </row>
    <row r="32" spans="1:5" ht="15.6" x14ac:dyDescent="0.3">
      <c r="A32" s="1"/>
      <c r="B32" s="49"/>
      <c r="C32" s="49"/>
      <c r="D32" s="53"/>
    </row>
    <row r="33" spans="1:4" ht="15.6" x14ac:dyDescent="0.3">
      <c r="A33" s="85" t="s">
        <v>98</v>
      </c>
      <c r="B33" s="85"/>
      <c r="C33" s="85"/>
      <c r="D33" s="53"/>
    </row>
    <row r="34" spans="1:4" ht="15.6" x14ac:dyDescent="0.3">
      <c r="A34" s="1"/>
      <c r="B34" s="49"/>
      <c r="C34" s="49"/>
      <c r="D34" s="53"/>
    </row>
    <row r="35" spans="1:4" ht="15.6" x14ac:dyDescent="0.3">
      <c r="A35" s="1"/>
      <c r="B35" s="49"/>
      <c r="C35" s="49"/>
      <c r="D35" s="53"/>
    </row>
    <row r="36" spans="1:4" ht="15.6" x14ac:dyDescent="0.3">
      <c r="A36" s="1"/>
      <c r="B36" s="49"/>
      <c r="C36" s="49"/>
      <c r="D36" s="53"/>
    </row>
    <row r="37" spans="1:4" ht="15.6" x14ac:dyDescent="0.3">
      <c r="A37" s="1"/>
      <c r="B37" s="49"/>
      <c r="C37" s="49"/>
      <c r="D37" s="53"/>
    </row>
    <row r="38" spans="1:4" ht="15.6" x14ac:dyDescent="0.3">
      <c r="A38" s="1"/>
      <c r="B38" s="49"/>
      <c r="C38" s="49"/>
      <c r="D38" s="53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2021-03-15T07:59:56Z</dcterms:modified>
</cp:coreProperties>
</file>