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6" windowHeight="11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'3кв'!$A$1:$E$49</definedName>
    <definedName name="_xlnm.Print_Area" localSheetId="3">'4кв'!$A$1:$E$50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E25" i="16" l="1"/>
  <c r="C16" i="17"/>
  <c r="C18" i="17"/>
  <c r="C17" i="17" s="1"/>
  <c r="C13" i="17"/>
  <c r="C14" i="17"/>
  <c r="C15" i="17"/>
  <c r="C12" i="17"/>
  <c r="C8" i="17"/>
  <c r="C10" i="17" s="1"/>
  <c r="C6" i="17"/>
  <c r="C9" i="17"/>
  <c r="B45" i="16"/>
  <c r="E28" i="16"/>
  <c r="E27" i="16"/>
  <c r="E24" i="16"/>
  <c r="E23" i="16"/>
  <c r="E22" i="16"/>
  <c r="C20" i="17" l="1"/>
  <c r="C21" i="17" s="1"/>
  <c r="B49" i="16"/>
  <c r="B50" i="16" s="1"/>
  <c r="E26" i="15"/>
  <c r="E24" i="15"/>
  <c r="E23" i="15"/>
  <c r="E22" i="15"/>
  <c r="B48" i="15" l="1"/>
  <c r="E27" i="15"/>
  <c r="E26" i="14"/>
  <c r="E24" i="14"/>
  <c r="E23" i="14"/>
  <c r="D22" i="14"/>
  <c r="E22" i="14" s="1"/>
  <c r="E27" i="14" s="1"/>
  <c r="B48" i="14" l="1"/>
  <c r="D22" i="13"/>
  <c r="E26" i="13" l="1"/>
  <c r="E23" i="13"/>
  <c r="E22" i="13"/>
  <c r="E27" i="13" l="1"/>
  <c r="B48" i="13" s="1"/>
  <c r="B49" i="13" l="1"/>
  <c r="B44" i="14" s="1"/>
  <c r="B49" i="14" s="1"/>
  <c r="B44" i="15" s="1"/>
  <c r="B49" i="15" s="1"/>
</calcChain>
</file>

<file path=xl/sharedStrings.xml><?xml version="1.0" encoding="utf-8"?>
<sst xmlns="http://schemas.openxmlformats.org/spreadsheetml/2006/main" count="273" uniqueCount="103">
  <si>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</si>
  <si>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</si>
  <si>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</si>
  <si>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</si>
  <si>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</si>
  <si>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</si>
  <si>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</si>
  <si>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</si>
  <si>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</si>
  <si>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</si>
  <si>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</si>
  <si>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</si>
  <si>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</si>
  <si>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</si>
  <si>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</si>
  <si>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</si>
  <si>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</si>
  <si>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</si>
  <si>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</si>
  <si>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</si>
  <si>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</si>
  <si>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</si>
  <si>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</si>
  <si>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</si>
  <si>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</si>
  <si>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13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</si>
  <si>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40 от 28.04.2015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</si>
  <si>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</si>
  <si>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</si>
  <si>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</si>
  <si>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Панюта Е.В.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</si>
  <si>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</si>
  <si>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</si>
  <si>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</si>
  <si>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</si>
  <si>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</si>
  <si>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</si>
  <si>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</si>
  <si>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</si>
  <si>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Общая площадь квартир - 616 м2</t>
  </si>
  <si>
    <t>в т.ч. Оплачено рем. и содерж</t>
  </si>
  <si>
    <t>1 квартал</t>
  </si>
  <si>
    <t>Остаток на начало квартала</t>
  </si>
  <si>
    <t xml:space="preserve">определена приложением № 9 к договору 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</si>
  <si>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Панюта Елены Викторовны</t>
    </r>
  </si>
  <si>
    <t>ч/ч</t>
  </si>
  <si>
    <t>Услуги по содержанию многоквартирного дома</t>
  </si>
  <si>
    <t>за 1 квартал 2020 года</t>
  </si>
  <si>
    <t>"31" 03  2020 г.</t>
  </si>
  <si>
    <t>Обработка подъездов хлорсодержащими растворами  опрыскивание 1 раз в неделю</t>
  </si>
  <si>
    <t>с 26.03 по 31.03</t>
  </si>
  <si>
    <t>Запенивание коньков</t>
  </si>
  <si>
    <t>январь</t>
  </si>
  <si>
    <t xml:space="preserve">           2. Всего за период с "01" 01 2020 г. по "31" 03 2020 г. выполнено работ (оказано услуг) на общую сумму двадцать четыре тысячи пятнадцать рублей 46 копеек</t>
  </si>
  <si>
    <t>Предъявлено населению 52700,66</t>
  </si>
  <si>
    <t>интернет Ростелеком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</si>
  <si>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</si>
  <si>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</si>
  <si>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Монтаж конька на кровле кв.5</t>
  </si>
  <si>
    <t>апрель</t>
  </si>
  <si>
    <t>Предъявлено населению 48713,28</t>
  </si>
  <si>
    <t xml:space="preserve">           2. Всего за период с "01" 04 2020 г. по "30" 06 2020 г. выполнено работ (оказано услуг) на общую сумму двадцать шесть тысяч пятьдесят шесть рублей 14 копеек</t>
  </si>
  <si>
    <t>за 2 квартал 2020 года</t>
  </si>
  <si>
    <t>"30" 06  2020 г.</t>
  </si>
  <si>
    <t>за 3 квартал 2020 года</t>
  </si>
  <si>
    <t>"30" 09  2020 г.</t>
  </si>
  <si>
    <t>3 квартал</t>
  </si>
  <si>
    <t>Частичная замена стояка ХВС кв.6</t>
  </si>
  <si>
    <t>июль</t>
  </si>
  <si>
    <t>Предъявлено населению 33910,92</t>
  </si>
  <si>
    <t xml:space="preserve">           2. Всего за период с "01" 07 2020 г. по "30" 09 2020 г. выполнено работ (оказано услуг) на общую сумму двадцать восемь тысяч двести шестьдесят шесть рублей 20 копеек</t>
  </si>
  <si>
    <t>за 4 квартал 2020 года</t>
  </si>
  <si>
    <t>"31" 12 2020 г.</t>
  </si>
  <si>
    <t>4 квартал</t>
  </si>
  <si>
    <t>Монтаж щита на приямок</t>
  </si>
  <si>
    <t>декабрь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</si>
  <si>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</si>
  <si>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</si>
  <si>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</si>
  <si>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</si>
  <si>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</si>
  <si>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</si>
  <si>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</si>
  <si>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</si>
  <si>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</si>
  <si>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</si>
  <si>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</si>
  <si>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</si>
  <si>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</si>
  <si>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</si>
  <si>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</si>
  <si>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</si>
  <si>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</si>
  <si>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</si>
  <si>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по ж.д. ул.Комсомольская,13</t>
  </si>
  <si>
    <t>Начислено всего 169235,78</t>
  </si>
  <si>
    <t>Непредвиденные работы 21,5 ч/ч</t>
  </si>
  <si>
    <t xml:space="preserve">           2. Всего за период с "01" 10 2020 г. по "31" 12 2020 г. выполнено работ (оказано услуг) на общую сумму сто четырнадцать тысяч сто четырнадцать тысяч семьсот сорок три рубля 52 копейки</t>
  </si>
  <si>
    <t>Ремонт подъездов 2шт (смета)</t>
  </si>
  <si>
    <t>Ремонт подъездов 2шт(смета)</t>
  </si>
  <si>
    <t>ч/час</t>
  </si>
  <si>
    <t>Перечень предлагаемых работ на 2021 год.</t>
  </si>
  <si>
    <t>Председатель совета дома_____________________________________________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</si>
</sst>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2" fillId="0" borderId="5" xfId="2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15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/>
  </cellXfs>
  <cellStyles count="3">
    <cellStyle name="Обычный" xfId="0" builtinId="0"/>
    <cellStyle name="Обычный_37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Normal="100" zoomScaleSheetLayoutView="100" workbookViewId="0">
      <selection activeCell="A29" sqref="A29:E2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30.75" customHeight="1" x14ac:dyDescent="0.3">
      <c r="A2" s="75" t="s">
        <v>12</v>
      </c>
      <c r="B2" s="76"/>
      <c r="C2" s="76"/>
      <c r="D2" s="76"/>
      <c r="E2" s="76"/>
    </row>
    <row r="3" spans="1:5" x14ac:dyDescent="0.25">
      <c r="A3" s="77" t="s">
        <v>47</v>
      </c>
      <c r="B3" s="77"/>
      <c r="C3" s="77"/>
      <c r="D3" s="77"/>
      <c r="E3" s="77"/>
    </row>
    <row r="4" spans="1:5" s="1" customFormat="1" ht="28.2" x14ac:dyDescent="0.3">
      <c r="A4" s="19" t="s">
        <v>13</v>
      </c>
      <c r="B4" s="4"/>
      <c r="C4" s="4"/>
      <c r="D4" s="4"/>
      <c r="E4" s="20" t="s">
        <v>48</v>
      </c>
    </row>
    <row r="5" spans="1:5" x14ac:dyDescent="0.25">
      <c r="A5" s="23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8" t="s">
        <v>25</v>
      </c>
      <c r="B7" s="78"/>
      <c r="C7" s="78"/>
      <c r="D7" s="78"/>
      <c r="E7" s="78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67" t="s">
        <v>44</v>
      </c>
      <c r="B9" s="67"/>
      <c r="C9" s="67"/>
      <c r="D9" s="67"/>
      <c r="E9" s="67"/>
    </row>
    <row r="10" spans="1:5" ht="24.75" customHeight="1" x14ac:dyDescent="0.25">
      <c r="A10" s="79" t="s">
        <v>14</v>
      </c>
      <c r="B10" s="80"/>
      <c r="C10" s="80"/>
      <c r="D10" s="80"/>
      <c r="E10" s="80"/>
    </row>
    <row r="11" spans="1:5" ht="31.95" customHeight="1" x14ac:dyDescent="0.25">
      <c r="A11" s="67" t="s">
        <v>26</v>
      </c>
      <c r="B11" s="67"/>
      <c r="C11" s="67"/>
      <c r="D11" s="67"/>
      <c r="E11" s="67"/>
    </row>
    <row r="12" spans="1:5" ht="15.75" customHeight="1" x14ac:dyDescent="0.25">
      <c r="A12" s="71" t="s">
        <v>15</v>
      </c>
      <c r="B12" s="72"/>
      <c r="C12" s="72"/>
      <c r="D12" s="72"/>
      <c r="E12" s="72"/>
    </row>
    <row r="13" spans="1:5" ht="18" customHeight="1" x14ac:dyDescent="0.25">
      <c r="A13" s="67" t="s">
        <v>23</v>
      </c>
      <c r="B13" s="67"/>
      <c r="C13" s="67"/>
      <c r="D13" s="67"/>
      <c r="E13" s="67"/>
    </row>
    <row r="14" spans="1:5" ht="15.75" customHeight="1" x14ac:dyDescent="0.25">
      <c r="A14" s="71" t="s">
        <v>2</v>
      </c>
      <c r="B14" s="72"/>
      <c r="C14" s="72"/>
      <c r="D14" s="72"/>
      <c r="E14" s="72"/>
    </row>
    <row r="15" spans="1:5" x14ac:dyDescent="0.25">
      <c r="A15" s="67" t="s">
        <v>22</v>
      </c>
      <c r="B15" s="67"/>
      <c r="C15" s="67"/>
      <c r="D15" s="67"/>
      <c r="E15" s="67"/>
    </row>
    <row r="16" spans="1:5" ht="10.5" customHeight="1" x14ac:dyDescent="0.25">
      <c r="A16" s="71" t="s">
        <v>16</v>
      </c>
      <c r="B16" s="72"/>
      <c r="C16" s="72"/>
      <c r="D16" s="72"/>
      <c r="E16" s="72"/>
    </row>
    <row r="17" spans="1:7" ht="33" customHeight="1" x14ac:dyDescent="0.25">
      <c r="A17" s="67" t="s">
        <v>17</v>
      </c>
      <c r="B17" s="67"/>
      <c r="C17" s="67"/>
      <c r="D17" s="67"/>
      <c r="E17" s="67"/>
    </row>
    <row r="18" spans="1:7" ht="58.95" customHeight="1" x14ac:dyDescent="0.25">
      <c r="A18" s="67" t="s">
        <v>27</v>
      </c>
      <c r="B18" s="67"/>
      <c r="C18" s="67"/>
      <c r="D18" s="67"/>
      <c r="E18" s="67"/>
    </row>
    <row r="19" spans="1:7" ht="35.25" customHeight="1" x14ac:dyDescent="0.25">
      <c r="A19" s="73" t="s">
        <v>28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616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1.4" x14ac:dyDescent="0.25">
      <c r="A22" s="21" t="s">
        <v>46</v>
      </c>
      <c r="B22" s="3" t="s">
        <v>43</v>
      </c>
      <c r="C22" s="3" t="s">
        <v>4</v>
      </c>
      <c r="D22" s="3">
        <f>9.17</f>
        <v>9.17</v>
      </c>
      <c r="E22" s="8">
        <f>D22*F20*G20</f>
        <v>16946.16</v>
      </c>
    </row>
    <row r="23" spans="1:7" x14ac:dyDescent="0.25">
      <c r="A23" s="7" t="s">
        <v>38</v>
      </c>
      <c r="B23" s="26" t="s">
        <v>24</v>
      </c>
      <c r="C23" s="3" t="s">
        <v>4</v>
      </c>
      <c r="D23" s="3">
        <v>3.3</v>
      </c>
      <c r="E23" s="8">
        <f>D23*F20*G20</f>
        <v>6098.4</v>
      </c>
    </row>
    <row r="24" spans="1:7" ht="41.4" x14ac:dyDescent="0.25">
      <c r="A24" s="7" t="s">
        <v>49</v>
      </c>
      <c r="B24" s="31" t="s">
        <v>50</v>
      </c>
      <c r="C24" s="3" t="s">
        <v>4</v>
      </c>
      <c r="D24" s="3"/>
      <c r="E24" s="8">
        <v>98.55</v>
      </c>
    </row>
    <row r="25" spans="1:7" x14ac:dyDescent="0.25">
      <c r="A25" s="27" t="s">
        <v>31</v>
      </c>
      <c r="B25" s="9" t="s">
        <v>41</v>
      </c>
      <c r="C25" s="3" t="s">
        <v>32</v>
      </c>
      <c r="D25" s="3"/>
      <c r="E25" s="8">
        <v>182.5</v>
      </c>
    </row>
    <row r="26" spans="1:7" x14ac:dyDescent="0.25">
      <c r="A26" s="25" t="s">
        <v>51</v>
      </c>
      <c r="B26" s="9" t="s">
        <v>52</v>
      </c>
      <c r="C26" s="3" t="s">
        <v>45</v>
      </c>
      <c r="D26" s="3">
        <v>3.5</v>
      </c>
      <c r="E26" s="8">
        <f>D26*197.1</f>
        <v>689.85</v>
      </c>
    </row>
    <row r="27" spans="1:7" s="14" customFormat="1" x14ac:dyDescent="0.25">
      <c r="A27" s="10" t="s">
        <v>33</v>
      </c>
      <c r="B27" s="11"/>
      <c r="C27" s="12"/>
      <c r="D27" s="12"/>
      <c r="E27" s="13">
        <f>SUM(E22:E26)</f>
        <v>24015.459999999995</v>
      </c>
    </row>
    <row r="29" spans="1:7" ht="31.5" customHeight="1" x14ac:dyDescent="0.25">
      <c r="A29" s="67" t="s">
        <v>53</v>
      </c>
      <c r="B29" s="67"/>
      <c r="C29" s="67"/>
      <c r="D29" s="67"/>
      <c r="E29" s="67"/>
    </row>
    <row r="30" spans="1:7" ht="28.5" customHeight="1" x14ac:dyDescent="0.25">
      <c r="A30" s="67" t="s">
        <v>21</v>
      </c>
      <c r="B30" s="67"/>
      <c r="C30" s="67"/>
      <c r="D30" s="67"/>
      <c r="E30" s="67"/>
    </row>
    <row r="31" spans="1:7" ht="17.25" customHeight="1" x14ac:dyDescent="0.25">
      <c r="A31" s="67" t="s">
        <v>20</v>
      </c>
      <c r="B31" s="67"/>
      <c r="C31" s="67"/>
      <c r="D31" s="67"/>
      <c r="E31" s="67"/>
    </row>
    <row r="32" spans="1:7" x14ac:dyDescent="0.25">
      <c r="A32" s="67" t="s">
        <v>34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70" t="s">
        <v>5</v>
      </c>
      <c r="B34" s="70"/>
      <c r="C34" s="70"/>
      <c r="D34" s="70"/>
      <c r="E34" s="70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68" t="s">
        <v>29</v>
      </c>
      <c r="B36" s="68"/>
      <c r="C36" s="68"/>
      <c r="D36" s="68"/>
      <c r="E36" s="5"/>
    </row>
    <row r="37" spans="1:5" x14ac:dyDescent="0.25">
      <c r="B37" s="69" t="s">
        <v>19</v>
      </c>
      <c r="C37" s="69"/>
      <c r="D37" s="69"/>
      <c r="E37" s="6" t="s">
        <v>6</v>
      </c>
    </row>
    <row r="38" spans="1:5" x14ac:dyDescent="0.25">
      <c r="A38" s="22"/>
      <c r="B38" s="22"/>
      <c r="C38" s="22"/>
      <c r="D38" s="22"/>
      <c r="E38" s="22"/>
    </row>
    <row r="39" spans="1:5" x14ac:dyDescent="0.25">
      <c r="A39" s="68" t="s">
        <v>30</v>
      </c>
      <c r="B39" s="68"/>
      <c r="C39" s="68"/>
      <c r="D39" s="68"/>
      <c r="E39" s="5"/>
    </row>
    <row r="40" spans="1:5" x14ac:dyDescent="0.25">
      <c r="B40" s="69" t="s">
        <v>19</v>
      </c>
      <c r="C40" s="69"/>
      <c r="D40" s="69"/>
      <c r="E40" s="6" t="s">
        <v>6</v>
      </c>
    </row>
    <row r="42" spans="1:5" x14ac:dyDescent="0.25">
      <c r="A42" s="2" t="s">
        <v>39</v>
      </c>
    </row>
    <row r="43" spans="1:5" x14ac:dyDescent="0.25">
      <c r="A43" s="14" t="s">
        <v>35</v>
      </c>
    </row>
    <row r="44" spans="1:5" x14ac:dyDescent="0.25">
      <c r="A44" s="2" t="s">
        <v>42</v>
      </c>
      <c r="B44" s="15">
        <v>34366.33</v>
      </c>
    </row>
    <row r="45" spans="1:5" ht="31.2" x14ac:dyDescent="0.3">
      <c r="A45" s="18" t="s">
        <v>54</v>
      </c>
      <c r="B45" s="16"/>
    </row>
    <row r="46" spans="1:5" x14ac:dyDescent="0.25">
      <c r="A46" s="2" t="s">
        <v>40</v>
      </c>
      <c r="B46" s="16">
        <v>56224.31</v>
      </c>
    </row>
    <row r="47" spans="1:5" x14ac:dyDescent="0.25">
      <c r="A47" s="2" t="s">
        <v>55</v>
      </c>
      <c r="B47" s="16">
        <v>450</v>
      </c>
    </row>
    <row r="48" spans="1:5" ht="27.6" x14ac:dyDescent="0.25">
      <c r="A48" s="24" t="s">
        <v>37</v>
      </c>
      <c r="B48" s="16">
        <f>E27</f>
        <v>24015.459999999995</v>
      </c>
    </row>
    <row r="49" spans="1:2" x14ac:dyDescent="0.25">
      <c r="A49" s="17" t="s">
        <v>36</v>
      </c>
      <c r="B49" s="15">
        <f>B44+B46+B47-B48</f>
        <v>67025.180000000008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1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30.75" customHeight="1" x14ac:dyDescent="0.3">
      <c r="A2" s="75" t="s">
        <v>12</v>
      </c>
      <c r="B2" s="76"/>
      <c r="C2" s="76"/>
      <c r="D2" s="76"/>
      <c r="E2" s="76"/>
    </row>
    <row r="3" spans="1:5" x14ac:dyDescent="0.25">
      <c r="A3" s="77" t="s">
        <v>62</v>
      </c>
      <c r="B3" s="77"/>
      <c r="C3" s="77"/>
      <c r="D3" s="77"/>
      <c r="E3" s="77"/>
    </row>
    <row r="4" spans="1:5" s="1" customFormat="1" ht="28.2" x14ac:dyDescent="0.3">
      <c r="A4" s="19" t="s">
        <v>13</v>
      </c>
      <c r="B4" s="4"/>
      <c r="C4" s="4"/>
      <c r="D4" s="4"/>
      <c r="E4" s="20" t="s">
        <v>63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8" t="s">
        <v>25</v>
      </c>
      <c r="B7" s="78"/>
      <c r="C7" s="78"/>
      <c r="D7" s="78"/>
      <c r="E7" s="78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67" t="s">
        <v>44</v>
      </c>
      <c r="B9" s="67"/>
      <c r="C9" s="67"/>
      <c r="D9" s="67"/>
      <c r="E9" s="67"/>
    </row>
    <row r="10" spans="1:5" ht="24.75" customHeight="1" x14ac:dyDescent="0.25">
      <c r="A10" s="79" t="s">
        <v>14</v>
      </c>
      <c r="B10" s="80"/>
      <c r="C10" s="80"/>
      <c r="D10" s="80"/>
      <c r="E10" s="80"/>
    </row>
    <row r="11" spans="1:5" ht="31.95" customHeight="1" x14ac:dyDescent="0.25">
      <c r="A11" s="67" t="s">
        <v>26</v>
      </c>
      <c r="B11" s="67"/>
      <c r="C11" s="67"/>
      <c r="D11" s="67"/>
      <c r="E11" s="67"/>
    </row>
    <row r="12" spans="1:5" ht="15.75" customHeight="1" x14ac:dyDescent="0.25">
      <c r="A12" s="71" t="s">
        <v>15</v>
      </c>
      <c r="B12" s="72"/>
      <c r="C12" s="72"/>
      <c r="D12" s="72"/>
      <c r="E12" s="72"/>
    </row>
    <row r="13" spans="1:5" ht="18" customHeight="1" x14ac:dyDescent="0.25">
      <c r="A13" s="67" t="s">
        <v>23</v>
      </c>
      <c r="B13" s="67"/>
      <c r="C13" s="67"/>
      <c r="D13" s="67"/>
      <c r="E13" s="67"/>
    </row>
    <row r="14" spans="1:5" ht="15.75" customHeight="1" x14ac:dyDescent="0.25">
      <c r="A14" s="71" t="s">
        <v>2</v>
      </c>
      <c r="B14" s="72"/>
      <c r="C14" s="72"/>
      <c r="D14" s="72"/>
      <c r="E14" s="72"/>
    </row>
    <row r="15" spans="1:5" x14ac:dyDescent="0.25">
      <c r="A15" s="67" t="s">
        <v>22</v>
      </c>
      <c r="B15" s="67"/>
      <c r="C15" s="67"/>
      <c r="D15" s="67"/>
      <c r="E15" s="67"/>
    </row>
    <row r="16" spans="1:5" ht="10.5" customHeight="1" x14ac:dyDescent="0.25">
      <c r="A16" s="71" t="s">
        <v>16</v>
      </c>
      <c r="B16" s="72"/>
      <c r="C16" s="72"/>
      <c r="D16" s="72"/>
      <c r="E16" s="72"/>
    </row>
    <row r="17" spans="1:7" ht="33" customHeight="1" x14ac:dyDescent="0.25">
      <c r="A17" s="67" t="s">
        <v>17</v>
      </c>
      <c r="B17" s="67"/>
      <c r="C17" s="67"/>
      <c r="D17" s="67"/>
      <c r="E17" s="67"/>
    </row>
    <row r="18" spans="1:7" ht="58.95" customHeight="1" x14ac:dyDescent="0.25">
      <c r="A18" s="67" t="s">
        <v>27</v>
      </c>
      <c r="B18" s="67"/>
      <c r="C18" s="67"/>
      <c r="D18" s="67"/>
      <c r="E18" s="67"/>
    </row>
    <row r="19" spans="1:7" ht="35.25" customHeight="1" x14ac:dyDescent="0.25">
      <c r="A19" s="73" t="s">
        <v>28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616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1.4" x14ac:dyDescent="0.25">
      <c r="A22" s="21" t="s">
        <v>46</v>
      </c>
      <c r="B22" s="3" t="s">
        <v>43</v>
      </c>
      <c r="C22" s="3" t="s">
        <v>4</v>
      </c>
      <c r="D22" s="3">
        <f>9.17</f>
        <v>9.17</v>
      </c>
      <c r="E22" s="8">
        <f>D22*F20*G20</f>
        <v>16946.16</v>
      </c>
    </row>
    <row r="23" spans="1:7" x14ac:dyDescent="0.25">
      <c r="A23" s="7" t="s">
        <v>38</v>
      </c>
      <c r="B23" s="26" t="s">
        <v>24</v>
      </c>
      <c r="C23" s="3" t="s">
        <v>4</v>
      </c>
      <c r="D23" s="3">
        <v>3.3</v>
      </c>
      <c r="E23" s="8">
        <f>D23*F20*G20</f>
        <v>6098.4</v>
      </c>
    </row>
    <row r="24" spans="1:7" ht="69" x14ac:dyDescent="0.25">
      <c r="A24" s="7" t="s">
        <v>56</v>
      </c>
      <c r="B24" s="9" t="s">
        <v>57</v>
      </c>
      <c r="C24" s="3" t="s">
        <v>4</v>
      </c>
      <c r="D24" s="3"/>
      <c r="E24" s="8">
        <f>790.76*3</f>
        <v>2372.2799999999997</v>
      </c>
    </row>
    <row r="25" spans="1:7" x14ac:dyDescent="0.25">
      <c r="A25" s="35" t="s">
        <v>31</v>
      </c>
      <c r="B25" s="36" t="s">
        <v>57</v>
      </c>
      <c r="C25" s="37" t="s">
        <v>32</v>
      </c>
      <c r="D25" s="3"/>
      <c r="E25" s="8">
        <v>48</v>
      </c>
    </row>
    <row r="26" spans="1:7" x14ac:dyDescent="0.25">
      <c r="A26" s="38" t="s">
        <v>58</v>
      </c>
      <c r="B26" s="36" t="s">
        <v>59</v>
      </c>
      <c r="C26" s="3" t="s">
        <v>45</v>
      </c>
      <c r="D26" s="39">
        <v>3</v>
      </c>
      <c r="E26" s="8">
        <f>D26*197.1</f>
        <v>591.29999999999995</v>
      </c>
    </row>
    <row r="27" spans="1:7" s="14" customFormat="1" x14ac:dyDescent="0.25">
      <c r="A27" s="10" t="s">
        <v>33</v>
      </c>
      <c r="B27" s="11"/>
      <c r="C27" s="12"/>
      <c r="D27" s="12"/>
      <c r="E27" s="13">
        <f>SUM(E22:E26)</f>
        <v>26056.139999999996</v>
      </c>
    </row>
    <row r="29" spans="1:7" ht="31.5" customHeight="1" x14ac:dyDescent="0.25">
      <c r="A29" s="67" t="s">
        <v>61</v>
      </c>
      <c r="B29" s="67"/>
      <c r="C29" s="67"/>
      <c r="D29" s="67"/>
      <c r="E29" s="67"/>
    </row>
    <row r="30" spans="1:7" ht="28.5" customHeight="1" x14ac:dyDescent="0.25">
      <c r="A30" s="67" t="s">
        <v>21</v>
      </c>
      <c r="B30" s="67"/>
      <c r="C30" s="67"/>
      <c r="D30" s="67"/>
      <c r="E30" s="67"/>
    </row>
    <row r="31" spans="1:7" ht="17.25" customHeight="1" x14ac:dyDescent="0.25">
      <c r="A31" s="67" t="s">
        <v>20</v>
      </c>
      <c r="B31" s="67"/>
      <c r="C31" s="67"/>
      <c r="D31" s="67"/>
      <c r="E31" s="67"/>
    </row>
    <row r="32" spans="1:7" x14ac:dyDescent="0.25">
      <c r="A32" s="67" t="s">
        <v>34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70" t="s">
        <v>5</v>
      </c>
      <c r="B34" s="70"/>
      <c r="C34" s="70"/>
      <c r="D34" s="70"/>
      <c r="E34" s="70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68" t="s">
        <v>29</v>
      </c>
      <c r="B36" s="68"/>
      <c r="C36" s="68"/>
      <c r="D36" s="68"/>
      <c r="E36" s="5"/>
    </row>
    <row r="37" spans="1:5" x14ac:dyDescent="0.25">
      <c r="B37" s="69" t="s">
        <v>19</v>
      </c>
      <c r="C37" s="69"/>
      <c r="D37" s="69"/>
      <c r="E37" s="6" t="s">
        <v>6</v>
      </c>
    </row>
    <row r="38" spans="1:5" x14ac:dyDescent="0.25">
      <c r="A38" s="28"/>
      <c r="B38" s="28"/>
      <c r="C38" s="28"/>
      <c r="D38" s="28"/>
      <c r="E38" s="28"/>
    </row>
    <row r="39" spans="1:5" x14ac:dyDescent="0.25">
      <c r="A39" s="68" t="s">
        <v>30</v>
      </c>
      <c r="B39" s="68"/>
      <c r="C39" s="68"/>
      <c r="D39" s="68"/>
      <c r="E39" s="5"/>
    </row>
    <row r="40" spans="1:5" x14ac:dyDescent="0.25">
      <c r="B40" s="69" t="s">
        <v>19</v>
      </c>
      <c r="C40" s="69"/>
      <c r="D40" s="69"/>
      <c r="E40" s="6" t="s">
        <v>6</v>
      </c>
    </row>
    <row r="42" spans="1:5" x14ac:dyDescent="0.25">
      <c r="A42" s="2" t="s">
        <v>39</v>
      </c>
    </row>
    <row r="43" spans="1:5" x14ac:dyDescent="0.25">
      <c r="A43" s="14" t="s">
        <v>35</v>
      </c>
    </row>
    <row r="44" spans="1:5" x14ac:dyDescent="0.25">
      <c r="A44" s="2" t="s">
        <v>42</v>
      </c>
      <c r="B44" s="15">
        <f>'1кв'!B49</f>
        <v>67025.180000000008</v>
      </c>
    </row>
    <row r="45" spans="1:5" ht="31.2" x14ac:dyDescent="0.3">
      <c r="A45" s="18" t="s">
        <v>60</v>
      </c>
      <c r="B45" s="16"/>
    </row>
    <row r="46" spans="1:5" x14ac:dyDescent="0.25">
      <c r="A46" s="2" t="s">
        <v>40</v>
      </c>
      <c r="B46" s="16">
        <v>40782.589999999997</v>
      </c>
    </row>
    <row r="47" spans="1:5" x14ac:dyDescent="0.25">
      <c r="A47" s="2" t="s">
        <v>55</v>
      </c>
      <c r="B47" s="16">
        <v>450</v>
      </c>
    </row>
    <row r="48" spans="1:5" ht="27.6" x14ac:dyDescent="0.25">
      <c r="A48" s="30" t="s">
        <v>37</v>
      </c>
      <c r="B48" s="16">
        <f>E27</f>
        <v>26056.139999999996</v>
      </c>
    </row>
    <row r="49" spans="1:2" x14ac:dyDescent="0.25">
      <c r="A49" s="17" t="s">
        <v>36</v>
      </c>
      <c r="B49" s="15">
        <f>B44+B46+B47-B48</f>
        <v>82201.63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Normal="100" zoomScaleSheetLayoutView="100" workbookViewId="0">
      <selection activeCell="P46" sqref="P4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30.75" customHeight="1" x14ac:dyDescent="0.3">
      <c r="A2" s="75" t="s">
        <v>12</v>
      </c>
      <c r="B2" s="76"/>
      <c r="C2" s="76"/>
      <c r="D2" s="76"/>
      <c r="E2" s="76"/>
    </row>
    <row r="3" spans="1:5" x14ac:dyDescent="0.25">
      <c r="A3" s="77" t="s">
        <v>64</v>
      </c>
      <c r="B3" s="77"/>
      <c r="C3" s="77"/>
      <c r="D3" s="77"/>
      <c r="E3" s="77"/>
    </row>
    <row r="4" spans="1:5" s="1" customFormat="1" ht="28.2" x14ac:dyDescent="0.3">
      <c r="A4" s="19" t="s">
        <v>13</v>
      </c>
      <c r="B4" s="4"/>
      <c r="C4" s="4"/>
      <c r="D4" s="4"/>
      <c r="E4" s="20" t="s">
        <v>65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8" t="s">
        <v>25</v>
      </c>
      <c r="B7" s="78"/>
      <c r="C7" s="78"/>
      <c r="D7" s="78"/>
      <c r="E7" s="78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67" t="s">
        <v>44</v>
      </c>
      <c r="B9" s="67"/>
      <c r="C9" s="67"/>
      <c r="D9" s="67"/>
      <c r="E9" s="67"/>
    </row>
    <row r="10" spans="1:5" ht="24.75" customHeight="1" x14ac:dyDescent="0.25">
      <c r="A10" s="79" t="s">
        <v>14</v>
      </c>
      <c r="B10" s="80"/>
      <c r="C10" s="80"/>
      <c r="D10" s="80"/>
      <c r="E10" s="80"/>
    </row>
    <row r="11" spans="1:5" ht="31.95" customHeight="1" x14ac:dyDescent="0.25">
      <c r="A11" s="67" t="s">
        <v>26</v>
      </c>
      <c r="B11" s="67"/>
      <c r="C11" s="67"/>
      <c r="D11" s="67"/>
      <c r="E11" s="67"/>
    </row>
    <row r="12" spans="1:5" ht="15.75" customHeight="1" x14ac:dyDescent="0.25">
      <c r="A12" s="71" t="s">
        <v>15</v>
      </c>
      <c r="B12" s="72"/>
      <c r="C12" s="72"/>
      <c r="D12" s="72"/>
      <c r="E12" s="72"/>
    </row>
    <row r="13" spans="1:5" ht="18" customHeight="1" x14ac:dyDescent="0.25">
      <c r="A13" s="67" t="s">
        <v>23</v>
      </c>
      <c r="B13" s="67"/>
      <c r="C13" s="67"/>
      <c r="D13" s="67"/>
      <c r="E13" s="67"/>
    </row>
    <row r="14" spans="1:5" ht="15.75" customHeight="1" x14ac:dyDescent="0.25">
      <c r="A14" s="71" t="s">
        <v>2</v>
      </c>
      <c r="B14" s="72"/>
      <c r="C14" s="72"/>
      <c r="D14" s="72"/>
      <c r="E14" s="72"/>
    </row>
    <row r="15" spans="1:5" x14ac:dyDescent="0.25">
      <c r="A15" s="67" t="s">
        <v>22</v>
      </c>
      <c r="B15" s="67"/>
      <c r="C15" s="67"/>
      <c r="D15" s="67"/>
      <c r="E15" s="67"/>
    </row>
    <row r="16" spans="1:5" ht="10.5" customHeight="1" x14ac:dyDescent="0.25">
      <c r="A16" s="71" t="s">
        <v>16</v>
      </c>
      <c r="B16" s="72"/>
      <c r="C16" s="72"/>
      <c r="D16" s="72"/>
      <c r="E16" s="72"/>
    </row>
    <row r="17" spans="1:7" ht="33" customHeight="1" x14ac:dyDescent="0.25">
      <c r="A17" s="67" t="s">
        <v>17</v>
      </c>
      <c r="B17" s="67"/>
      <c r="C17" s="67"/>
      <c r="D17" s="67"/>
      <c r="E17" s="67"/>
    </row>
    <row r="18" spans="1:7" ht="58.95" customHeight="1" x14ac:dyDescent="0.25">
      <c r="A18" s="67" t="s">
        <v>27</v>
      </c>
      <c r="B18" s="67"/>
      <c r="C18" s="67"/>
      <c r="D18" s="67"/>
      <c r="E18" s="67"/>
    </row>
    <row r="19" spans="1:7" ht="35.25" customHeight="1" x14ac:dyDescent="0.25">
      <c r="A19" s="73" t="s">
        <v>28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616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1.4" x14ac:dyDescent="0.25">
      <c r="A22" s="21" t="s">
        <v>46</v>
      </c>
      <c r="B22" s="3" t="s">
        <v>43</v>
      </c>
      <c r="C22" s="3" t="s">
        <v>4</v>
      </c>
      <c r="D22" s="3">
        <v>9.66</v>
      </c>
      <c r="E22" s="8">
        <f>D22*F20*G20</f>
        <v>17851.68</v>
      </c>
    </row>
    <row r="23" spans="1:7" x14ac:dyDescent="0.25">
      <c r="A23" s="7" t="s">
        <v>38</v>
      </c>
      <c r="B23" s="26" t="s">
        <v>24</v>
      </c>
      <c r="C23" s="3" t="s">
        <v>4</v>
      </c>
      <c r="D23" s="3">
        <v>3.43</v>
      </c>
      <c r="E23" s="8">
        <f>D23*F20*G20</f>
        <v>6338.64</v>
      </c>
    </row>
    <row r="24" spans="1:7" ht="69" x14ac:dyDescent="0.25">
      <c r="A24" s="7" t="s">
        <v>56</v>
      </c>
      <c r="B24" s="9" t="s">
        <v>66</v>
      </c>
      <c r="C24" s="3" t="s">
        <v>4</v>
      </c>
      <c r="D24" s="3"/>
      <c r="E24" s="8">
        <f>790.76*3</f>
        <v>2372.2799999999997</v>
      </c>
    </row>
    <row r="25" spans="1:7" x14ac:dyDescent="0.25">
      <c r="A25" s="35" t="s">
        <v>31</v>
      </c>
      <c r="B25" s="9" t="s">
        <v>66</v>
      </c>
      <c r="C25" s="37" t="s">
        <v>32</v>
      </c>
      <c r="D25" s="3"/>
      <c r="E25" s="8">
        <v>48</v>
      </c>
    </row>
    <row r="26" spans="1:7" x14ac:dyDescent="0.25">
      <c r="A26" s="40" t="s">
        <v>67</v>
      </c>
      <c r="B26" s="36" t="s">
        <v>68</v>
      </c>
      <c r="C26" s="3" t="s">
        <v>45</v>
      </c>
      <c r="D26" s="39">
        <v>8</v>
      </c>
      <c r="E26" s="8">
        <f>D26*206.95</f>
        <v>1655.6</v>
      </c>
    </row>
    <row r="27" spans="1:7" s="14" customFormat="1" x14ac:dyDescent="0.25">
      <c r="A27" s="10" t="s">
        <v>33</v>
      </c>
      <c r="B27" s="11"/>
      <c r="C27" s="12"/>
      <c r="D27" s="12"/>
      <c r="E27" s="13">
        <f>SUM(E22:E26)</f>
        <v>28266.199999999997</v>
      </c>
    </row>
    <row r="29" spans="1:7" ht="31.5" customHeight="1" x14ac:dyDescent="0.25">
      <c r="A29" s="67" t="s">
        <v>70</v>
      </c>
      <c r="B29" s="67"/>
      <c r="C29" s="67"/>
      <c r="D29" s="67"/>
      <c r="E29" s="67"/>
    </row>
    <row r="30" spans="1:7" ht="28.5" customHeight="1" x14ac:dyDescent="0.25">
      <c r="A30" s="67" t="s">
        <v>21</v>
      </c>
      <c r="B30" s="67"/>
      <c r="C30" s="67"/>
      <c r="D30" s="67"/>
      <c r="E30" s="67"/>
    </row>
    <row r="31" spans="1:7" ht="17.25" customHeight="1" x14ac:dyDescent="0.25">
      <c r="A31" s="67" t="s">
        <v>20</v>
      </c>
      <c r="B31" s="67"/>
      <c r="C31" s="67"/>
      <c r="D31" s="67"/>
      <c r="E31" s="67"/>
    </row>
    <row r="32" spans="1:7" x14ac:dyDescent="0.25">
      <c r="A32" s="67" t="s">
        <v>34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70" t="s">
        <v>5</v>
      </c>
      <c r="B34" s="70"/>
      <c r="C34" s="70"/>
      <c r="D34" s="70"/>
      <c r="E34" s="70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68" t="s">
        <v>29</v>
      </c>
      <c r="B36" s="68"/>
      <c r="C36" s="68"/>
      <c r="D36" s="68"/>
      <c r="E36" s="5"/>
    </row>
    <row r="37" spans="1:5" x14ac:dyDescent="0.25">
      <c r="B37" s="69" t="s">
        <v>19</v>
      </c>
      <c r="C37" s="69"/>
      <c r="D37" s="69"/>
      <c r="E37" s="6" t="s">
        <v>6</v>
      </c>
    </row>
    <row r="38" spans="1:5" x14ac:dyDescent="0.25">
      <c r="A38" s="32"/>
      <c r="B38" s="32"/>
      <c r="C38" s="32"/>
      <c r="D38" s="32"/>
      <c r="E38" s="32"/>
    </row>
    <row r="39" spans="1:5" x14ac:dyDescent="0.25">
      <c r="A39" s="68" t="s">
        <v>30</v>
      </c>
      <c r="B39" s="68"/>
      <c r="C39" s="68"/>
      <c r="D39" s="68"/>
      <c r="E39" s="5"/>
    </row>
    <row r="40" spans="1:5" x14ac:dyDescent="0.25">
      <c r="B40" s="69" t="s">
        <v>19</v>
      </c>
      <c r="C40" s="69"/>
      <c r="D40" s="69"/>
      <c r="E40" s="6" t="s">
        <v>6</v>
      </c>
    </row>
    <row r="42" spans="1:5" x14ac:dyDescent="0.25">
      <c r="A42" s="2" t="s">
        <v>39</v>
      </c>
    </row>
    <row r="43" spans="1:5" x14ac:dyDescent="0.25">
      <c r="A43" s="14" t="s">
        <v>35</v>
      </c>
    </row>
    <row r="44" spans="1:5" x14ac:dyDescent="0.25">
      <c r="A44" s="2" t="s">
        <v>42</v>
      </c>
      <c r="B44" s="15">
        <f>'2кв'!B49</f>
        <v>82201.63</v>
      </c>
    </row>
    <row r="45" spans="1:5" ht="31.2" x14ac:dyDescent="0.3">
      <c r="A45" s="18" t="s">
        <v>69</v>
      </c>
      <c r="B45" s="16"/>
    </row>
    <row r="46" spans="1:5" x14ac:dyDescent="0.25">
      <c r="A46" s="2" t="s">
        <v>40</v>
      </c>
      <c r="B46" s="16">
        <v>34937.980000000003</v>
      </c>
    </row>
    <row r="47" spans="1:5" x14ac:dyDescent="0.25">
      <c r="A47" s="2" t="s">
        <v>55</v>
      </c>
      <c r="B47" s="16">
        <v>450</v>
      </c>
    </row>
    <row r="48" spans="1:5" ht="27.6" x14ac:dyDescent="0.25">
      <c r="A48" s="34" t="s">
        <v>37</v>
      </c>
      <c r="B48" s="16">
        <f>E27</f>
        <v>28266.199999999997</v>
      </c>
    </row>
    <row r="49" spans="1:2" x14ac:dyDescent="0.25">
      <c r="A49" s="17" t="s">
        <v>36</v>
      </c>
      <c r="B49" s="15">
        <f>B44+B46+B47-B48</f>
        <v>89323.410000000018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4" zoomScaleNormal="100" zoomScaleSheetLayoutView="100" workbookViewId="0">
      <selection activeCell="E27" sqref="E2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30.75" customHeight="1" x14ac:dyDescent="0.3">
      <c r="A2" s="75" t="s">
        <v>12</v>
      </c>
      <c r="B2" s="76"/>
      <c r="C2" s="76"/>
      <c r="D2" s="76"/>
      <c r="E2" s="76"/>
    </row>
    <row r="3" spans="1:5" x14ac:dyDescent="0.25">
      <c r="A3" s="77" t="s">
        <v>71</v>
      </c>
      <c r="B3" s="77"/>
      <c r="C3" s="77"/>
      <c r="D3" s="77"/>
      <c r="E3" s="77"/>
    </row>
    <row r="4" spans="1:5" s="1" customFormat="1" ht="15.6" x14ac:dyDescent="0.3">
      <c r="A4" s="44" t="s">
        <v>13</v>
      </c>
      <c r="B4" s="45"/>
      <c r="C4" s="45"/>
      <c r="D4" s="81" t="s">
        <v>72</v>
      </c>
      <c r="E4" s="81"/>
    </row>
    <row r="5" spans="1:5" x14ac:dyDescent="0.25">
      <c r="A5" s="42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8" t="s">
        <v>25</v>
      </c>
      <c r="B7" s="78"/>
      <c r="C7" s="78"/>
      <c r="D7" s="78"/>
      <c r="E7" s="78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67" t="s">
        <v>44</v>
      </c>
      <c r="B9" s="67"/>
      <c r="C9" s="67"/>
      <c r="D9" s="67"/>
      <c r="E9" s="67"/>
    </row>
    <row r="10" spans="1:5" ht="24.75" customHeight="1" x14ac:dyDescent="0.25">
      <c r="A10" s="79" t="s">
        <v>14</v>
      </c>
      <c r="B10" s="80"/>
      <c r="C10" s="80"/>
      <c r="D10" s="80"/>
      <c r="E10" s="80"/>
    </row>
    <row r="11" spans="1:5" ht="31.95" customHeight="1" x14ac:dyDescent="0.25">
      <c r="A11" s="67" t="s">
        <v>26</v>
      </c>
      <c r="B11" s="67"/>
      <c r="C11" s="67"/>
      <c r="D11" s="67"/>
      <c r="E11" s="67"/>
    </row>
    <row r="12" spans="1:5" ht="15.75" customHeight="1" x14ac:dyDescent="0.25">
      <c r="A12" s="71" t="s">
        <v>15</v>
      </c>
      <c r="B12" s="72"/>
      <c r="C12" s="72"/>
      <c r="D12" s="72"/>
      <c r="E12" s="72"/>
    </row>
    <row r="13" spans="1:5" ht="18" customHeight="1" x14ac:dyDescent="0.25">
      <c r="A13" s="67" t="s">
        <v>23</v>
      </c>
      <c r="B13" s="67"/>
      <c r="C13" s="67"/>
      <c r="D13" s="67"/>
      <c r="E13" s="67"/>
    </row>
    <row r="14" spans="1:5" ht="15.75" customHeight="1" x14ac:dyDescent="0.25">
      <c r="A14" s="71" t="s">
        <v>2</v>
      </c>
      <c r="B14" s="72"/>
      <c r="C14" s="72"/>
      <c r="D14" s="72"/>
      <c r="E14" s="72"/>
    </row>
    <row r="15" spans="1:5" x14ac:dyDescent="0.25">
      <c r="A15" s="67" t="s">
        <v>22</v>
      </c>
      <c r="B15" s="67"/>
      <c r="C15" s="67"/>
      <c r="D15" s="67"/>
      <c r="E15" s="67"/>
    </row>
    <row r="16" spans="1:5" ht="10.5" customHeight="1" x14ac:dyDescent="0.25">
      <c r="A16" s="71" t="s">
        <v>16</v>
      </c>
      <c r="B16" s="72"/>
      <c r="C16" s="72"/>
      <c r="D16" s="72"/>
      <c r="E16" s="72"/>
    </row>
    <row r="17" spans="1:7" ht="33" customHeight="1" x14ac:dyDescent="0.25">
      <c r="A17" s="67" t="s">
        <v>17</v>
      </c>
      <c r="B17" s="67"/>
      <c r="C17" s="67"/>
      <c r="D17" s="67"/>
      <c r="E17" s="67"/>
    </row>
    <row r="18" spans="1:7" ht="58.95" customHeight="1" x14ac:dyDescent="0.25">
      <c r="A18" s="67" t="s">
        <v>27</v>
      </c>
      <c r="B18" s="67"/>
      <c r="C18" s="67"/>
      <c r="D18" s="67"/>
      <c r="E18" s="67"/>
    </row>
    <row r="19" spans="1:7" ht="35.25" customHeight="1" x14ac:dyDescent="0.25">
      <c r="A19" s="73" t="s">
        <v>28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616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1.4" x14ac:dyDescent="0.25">
      <c r="A22" s="21" t="s">
        <v>46</v>
      </c>
      <c r="B22" s="3" t="s">
        <v>43</v>
      </c>
      <c r="C22" s="3" t="s">
        <v>4</v>
      </c>
      <c r="D22" s="3">
        <v>9.66</v>
      </c>
      <c r="E22" s="8">
        <f>D22*F20*G20</f>
        <v>17851.68</v>
      </c>
    </row>
    <row r="23" spans="1:7" x14ac:dyDescent="0.25">
      <c r="A23" s="7" t="s">
        <v>38</v>
      </c>
      <c r="B23" s="26" t="s">
        <v>24</v>
      </c>
      <c r="C23" s="3" t="s">
        <v>4</v>
      </c>
      <c r="D23" s="3">
        <v>3.43</v>
      </c>
      <c r="E23" s="8">
        <f>D23*F20*G20</f>
        <v>6338.64</v>
      </c>
    </row>
    <row r="24" spans="1:7" ht="69" x14ac:dyDescent="0.25">
      <c r="A24" s="7" t="s">
        <v>56</v>
      </c>
      <c r="B24" s="9" t="s">
        <v>73</v>
      </c>
      <c r="C24" s="3" t="s">
        <v>4</v>
      </c>
      <c r="D24" s="3"/>
      <c r="E24" s="8">
        <f>790.76*3</f>
        <v>2372.2799999999997</v>
      </c>
    </row>
    <row r="25" spans="1:7" x14ac:dyDescent="0.25">
      <c r="A25" s="35" t="s">
        <v>31</v>
      </c>
      <c r="B25" s="9" t="s">
        <v>73</v>
      </c>
      <c r="C25" s="37" t="s">
        <v>32</v>
      </c>
      <c r="D25" s="3"/>
      <c r="E25" s="8">
        <f>724.92-48</f>
        <v>676.92</v>
      </c>
    </row>
    <row r="26" spans="1:7" x14ac:dyDescent="0.25">
      <c r="A26" s="47" t="s">
        <v>99</v>
      </c>
      <c r="B26" s="9" t="s">
        <v>75</v>
      </c>
      <c r="C26" s="37" t="s">
        <v>32</v>
      </c>
      <c r="D26" s="46"/>
      <c r="E26" s="8">
        <v>86055.35</v>
      </c>
    </row>
    <row r="27" spans="1:7" x14ac:dyDescent="0.25">
      <c r="A27" s="47" t="s">
        <v>74</v>
      </c>
      <c r="B27" s="36" t="s">
        <v>75</v>
      </c>
      <c r="C27" s="3" t="s">
        <v>100</v>
      </c>
      <c r="D27" s="39">
        <v>7</v>
      </c>
      <c r="E27" s="8">
        <f>D27*206.95</f>
        <v>1448.6499999999999</v>
      </c>
    </row>
    <row r="28" spans="1:7" s="14" customFormat="1" x14ac:dyDescent="0.25">
      <c r="A28" s="10" t="s">
        <v>33</v>
      </c>
      <c r="B28" s="11"/>
      <c r="C28" s="12"/>
      <c r="D28" s="12"/>
      <c r="E28" s="13">
        <f>SUM(E22:E27)</f>
        <v>114743.51999999999</v>
      </c>
    </row>
    <row r="30" spans="1:7" ht="31.5" customHeight="1" x14ac:dyDescent="0.25">
      <c r="A30" s="82" t="s">
        <v>97</v>
      </c>
      <c r="B30" s="82"/>
      <c r="C30" s="82"/>
      <c r="D30" s="82"/>
      <c r="E30" s="82"/>
    </row>
    <row r="31" spans="1:7" ht="28.5" customHeight="1" x14ac:dyDescent="0.25">
      <c r="A31" s="67" t="s">
        <v>21</v>
      </c>
      <c r="B31" s="67"/>
      <c r="C31" s="67"/>
      <c r="D31" s="67"/>
      <c r="E31" s="67"/>
    </row>
    <row r="32" spans="1:7" ht="17.25" customHeight="1" x14ac:dyDescent="0.25">
      <c r="A32" s="67" t="s">
        <v>20</v>
      </c>
      <c r="B32" s="67"/>
      <c r="C32" s="67"/>
      <c r="D32" s="67"/>
      <c r="E32" s="67"/>
    </row>
    <row r="33" spans="1:5" x14ac:dyDescent="0.25">
      <c r="A33" s="67" t="s">
        <v>34</v>
      </c>
      <c r="B33" s="67"/>
      <c r="C33" s="67"/>
      <c r="D33" s="67"/>
      <c r="E33" s="67"/>
    </row>
    <row r="34" spans="1:5" x14ac:dyDescent="0.25">
      <c r="A34" s="67" t="s">
        <v>18</v>
      </c>
      <c r="B34" s="67"/>
      <c r="C34" s="67"/>
      <c r="D34" s="67"/>
      <c r="E34" s="67"/>
    </row>
    <row r="35" spans="1:5" x14ac:dyDescent="0.25">
      <c r="A35" s="70" t="s">
        <v>5</v>
      </c>
      <c r="B35" s="70"/>
      <c r="C35" s="70"/>
      <c r="D35" s="70"/>
      <c r="E35" s="70"/>
    </row>
    <row r="36" spans="1:5" x14ac:dyDescent="0.25">
      <c r="A36" s="67" t="s">
        <v>18</v>
      </c>
      <c r="B36" s="67"/>
      <c r="C36" s="67"/>
      <c r="D36" s="67"/>
      <c r="E36" s="67"/>
    </row>
    <row r="37" spans="1:5" x14ac:dyDescent="0.25">
      <c r="A37" s="68" t="s">
        <v>29</v>
      </c>
      <c r="B37" s="68"/>
      <c r="C37" s="68"/>
      <c r="D37" s="68"/>
      <c r="E37" s="5"/>
    </row>
    <row r="38" spans="1:5" x14ac:dyDescent="0.25">
      <c r="B38" s="69" t="s">
        <v>19</v>
      </c>
      <c r="C38" s="69"/>
      <c r="D38" s="69"/>
      <c r="E38" s="6" t="s">
        <v>6</v>
      </c>
    </row>
    <row r="39" spans="1:5" x14ac:dyDescent="0.25">
      <c r="A39" s="41"/>
      <c r="B39" s="41"/>
      <c r="C39" s="41"/>
      <c r="D39" s="41"/>
      <c r="E39" s="41"/>
    </row>
    <row r="40" spans="1:5" x14ac:dyDescent="0.25">
      <c r="A40" s="68" t="s">
        <v>30</v>
      </c>
      <c r="B40" s="68"/>
      <c r="C40" s="68"/>
      <c r="D40" s="68"/>
      <c r="E40" s="5"/>
    </row>
    <row r="41" spans="1:5" x14ac:dyDescent="0.25">
      <c r="B41" s="69" t="s">
        <v>19</v>
      </c>
      <c r="C41" s="69"/>
      <c r="D41" s="69"/>
      <c r="E41" s="6" t="s">
        <v>6</v>
      </c>
    </row>
    <row r="43" spans="1:5" x14ac:dyDescent="0.25">
      <c r="A43" s="2" t="s">
        <v>39</v>
      </c>
    </row>
    <row r="44" spans="1:5" x14ac:dyDescent="0.25">
      <c r="A44" s="14" t="s">
        <v>35</v>
      </c>
    </row>
    <row r="45" spans="1:5" x14ac:dyDescent="0.25">
      <c r="A45" s="2" t="s">
        <v>42</v>
      </c>
      <c r="B45" s="15">
        <f>'3кв'!B49</f>
        <v>89323.410000000018</v>
      </c>
    </row>
    <row r="46" spans="1:5" ht="31.2" x14ac:dyDescent="0.3">
      <c r="A46" s="18" t="s">
        <v>69</v>
      </c>
      <c r="B46" s="16"/>
    </row>
    <row r="47" spans="1:5" x14ac:dyDescent="0.25">
      <c r="A47" s="2" t="s">
        <v>40</v>
      </c>
      <c r="B47" s="16">
        <v>26309.08</v>
      </c>
    </row>
    <row r="48" spans="1:5" x14ac:dyDescent="0.25">
      <c r="A48" s="2" t="s">
        <v>55</v>
      </c>
      <c r="B48" s="16">
        <v>450</v>
      </c>
    </row>
    <row r="49" spans="1:2" ht="27.6" x14ac:dyDescent="0.25">
      <c r="A49" s="43" t="s">
        <v>37</v>
      </c>
      <c r="B49" s="16">
        <f>E28</f>
        <v>114743.51999999999</v>
      </c>
    </row>
    <row r="50" spans="1:2" x14ac:dyDescent="0.25">
      <c r="A50" s="17" t="s">
        <v>36</v>
      </c>
      <c r="B50" s="15">
        <f>B45+B47+B48-B49</f>
        <v>1338.9700000000303</v>
      </c>
    </row>
  </sheetData>
  <mergeCells count="30">
    <mergeCell ref="A1:E1"/>
    <mergeCell ref="A2:E2"/>
    <mergeCell ref="A3:E3"/>
    <mergeCell ref="A6:E6"/>
    <mergeCell ref="A7:E7"/>
    <mergeCell ref="A34:E34"/>
    <mergeCell ref="A35:E35"/>
    <mergeCell ref="A15:E15"/>
    <mergeCell ref="A16:E16"/>
    <mergeCell ref="A17:E17"/>
    <mergeCell ref="A18:E18"/>
    <mergeCell ref="A19:E19"/>
    <mergeCell ref="A20:E20"/>
    <mergeCell ref="D4:E4"/>
    <mergeCell ref="A30:E30"/>
    <mergeCell ref="A31:E31"/>
    <mergeCell ref="A32:E32"/>
    <mergeCell ref="A33:E33"/>
    <mergeCell ref="A9:E9"/>
    <mergeCell ref="A10:E10"/>
    <mergeCell ref="A11:E11"/>
    <mergeCell ref="A12:E12"/>
    <mergeCell ref="A13:E13"/>
    <mergeCell ref="A14:E14"/>
    <mergeCell ref="A8:E8"/>
    <mergeCell ref="A36:E36"/>
    <mergeCell ref="A37:D37"/>
    <mergeCell ref="B38:D38"/>
    <mergeCell ref="A40:D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15" zoomScaleNormal="100" zoomScaleSheetLayoutView="100" workbookViewId="0">
      <selection activeCell="A28" sqref="A28:C33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83" t="s">
        <v>76</v>
      </c>
      <c r="B1" s="83"/>
      <c r="C1" s="83"/>
      <c r="D1" s="48"/>
    </row>
    <row r="2" spans="1:5" ht="15.6" x14ac:dyDescent="0.3">
      <c r="A2" s="84" t="s">
        <v>77</v>
      </c>
      <c r="B2" s="84"/>
      <c r="C2" s="84"/>
      <c r="D2" s="1"/>
    </row>
    <row r="3" spans="1:5" ht="15.6" x14ac:dyDescent="0.3">
      <c r="A3" s="84" t="s">
        <v>78</v>
      </c>
      <c r="B3" s="84"/>
      <c r="C3" s="84"/>
      <c r="D3" s="1"/>
    </row>
    <row r="4" spans="1:5" ht="15.6" x14ac:dyDescent="0.3">
      <c r="A4" s="83" t="s">
        <v>94</v>
      </c>
      <c r="B4" s="83"/>
      <c r="C4" s="83"/>
      <c r="D4" s="48"/>
    </row>
    <row r="5" spans="1:5" ht="15.6" x14ac:dyDescent="0.3">
      <c r="A5" s="85"/>
      <c r="B5" s="85"/>
      <c r="C5" s="85"/>
      <c r="D5" s="1"/>
    </row>
    <row r="6" spans="1:5" ht="15.6" x14ac:dyDescent="0.3">
      <c r="A6" s="1"/>
      <c r="B6" s="49" t="s">
        <v>79</v>
      </c>
      <c r="C6" s="50">
        <f>'1кв'!B44</f>
        <v>34366.33</v>
      </c>
      <c r="D6" s="51"/>
    </row>
    <row r="7" spans="1:5" ht="15.6" x14ac:dyDescent="0.3">
      <c r="A7" s="1"/>
      <c r="B7" s="49" t="s">
        <v>95</v>
      </c>
      <c r="C7" s="50"/>
      <c r="D7" s="51"/>
    </row>
    <row r="8" spans="1:5" ht="15.6" x14ac:dyDescent="0.3">
      <c r="A8" s="52" t="s">
        <v>80</v>
      </c>
      <c r="B8" s="49" t="s">
        <v>81</v>
      </c>
      <c r="C8" s="53">
        <f>'1кв'!B46+'2кв'!B46+'3кв'!B46+'4кв'!B47</f>
        <v>158253.96000000002</v>
      </c>
      <c r="D8" s="54"/>
    </row>
    <row r="9" spans="1:5" ht="31.2" x14ac:dyDescent="0.3">
      <c r="A9" s="52"/>
      <c r="B9" s="55" t="s">
        <v>82</v>
      </c>
      <c r="C9" s="53">
        <f>450*4</f>
        <v>1800</v>
      </c>
      <c r="D9" s="54"/>
    </row>
    <row r="10" spans="1:5" ht="15.6" x14ac:dyDescent="0.3">
      <c r="A10" s="45"/>
      <c r="B10" s="49" t="s">
        <v>83</v>
      </c>
      <c r="C10" s="56">
        <f>SUM(C8:C9)</f>
        <v>160053.96000000002</v>
      </c>
      <c r="D10" s="51"/>
    </row>
    <row r="11" spans="1:5" ht="15.6" x14ac:dyDescent="0.3">
      <c r="A11" s="1"/>
      <c r="B11" s="86"/>
      <c r="C11" s="86"/>
      <c r="D11" s="57"/>
    </row>
    <row r="12" spans="1:5" ht="15.6" x14ac:dyDescent="0.3">
      <c r="A12" s="1" t="s">
        <v>84</v>
      </c>
      <c r="B12" s="55" t="s">
        <v>85</v>
      </c>
      <c r="C12" s="58">
        <f>'1кв'!E22+'2кв'!E22+'3кв'!E22+'4кв'!E22</f>
        <v>69595.679999999993</v>
      </c>
      <c r="D12" s="57"/>
    </row>
    <row r="13" spans="1:5" ht="15.6" x14ac:dyDescent="0.3">
      <c r="A13" s="1"/>
      <c r="B13" s="7" t="s">
        <v>38</v>
      </c>
      <c r="C13" s="58">
        <f>'1кв'!E23+'2кв'!E23+'3кв'!E23+'4кв'!E23</f>
        <v>24874.079999999998</v>
      </c>
      <c r="D13" s="57"/>
      <c r="E13" s="59"/>
    </row>
    <row r="14" spans="1:5" ht="27.6" x14ac:dyDescent="0.3">
      <c r="B14" s="7" t="s">
        <v>86</v>
      </c>
      <c r="C14" s="58">
        <f>'1кв'!E24+'2кв'!E24+'3кв'!E24+'4кв'!E24</f>
        <v>7215.3899999999994</v>
      </c>
      <c r="D14" s="57"/>
    </row>
    <row r="15" spans="1:5" ht="15.6" x14ac:dyDescent="0.3">
      <c r="A15" s="1"/>
      <c r="B15" s="60" t="s">
        <v>31</v>
      </c>
      <c r="C15" s="58">
        <f>'1кв'!E25+'2кв'!E25+'3кв'!E25+'4кв'!E25</f>
        <v>955.42</v>
      </c>
      <c r="D15" s="57"/>
    </row>
    <row r="16" spans="1:5" ht="15.6" x14ac:dyDescent="0.3">
      <c r="A16" s="1"/>
      <c r="B16" s="61" t="s">
        <v>96</v>
      </c>
      <c r="C16" s="62">
        <f>6.5*197.1+15*206.95</f>
        <v>4385.3999999999996</v>
      </c>
      <c r="D16" s="57"/>
    </row>
    <row r="17" spans="1:5" ht="15.6" x14ac:dyDescent="0.3">
      <c r="A17" s="1"/>
      <c r="B17" s="63" t="s">
        <v>87</v>
      </c>
      <c r="C17" s="62">
        <f>SUM(C18:C19)</f>
        <v>86055.35</v>
      </c>
      <c r="D17" s="57"/>
    </row>
    <row r="18" spans="1:5" ht="15.6" x14ac:dyDescent="0.3">
      <c r="A18" s="1"/>
      <c r="B18" s="47" t="s">
        <v>98</v>
      </c>
      <c r="C18" s="62">
        <f>'4кв'!E26</f>
        <v>86055.35</v>
      </c>
      <c r="D18" s="57"/>
    </row>
    <row r="19" spans="1:5" ht="15.6" x14ac:dyDescent="0.3">
      <c r="A19" s="1"/>
      <c r="B19" s="25"/>
      <c r="C19" s="62"/>
      <c r="D19" s="57"/>
    </row>
    <row r="20" spans="1:5" ht="15.6" x14ac:dyDescent="0.3">
      <c r="A20" s="1"/>
      <c r="B20" s="64" t="s">
        <v>88</v>
      </c>
      <c r="C20" s="65">
        <f>SUM(C12:C17)</f>
        <v>193081.32</v>
      </c>
      <c r="D20" s="57"/>
      <c r="E20" s="59"/>
    </row>
    <row r="21" spans="1:5" ht="15.6" x14ac:dyDescent="0.3">
      <c r="A21" s="1"/>
      <c r="B21" s="66" t="s">
        <v>89</v>
      </c>
      <c r="C21" s="65">
        <f>C6+C10-C20</f>
        <v>1338.9700000000303</v>
      </c>
      <c r="D21" s="57"/>
    </row>
    <row r="22" spans="1:5" ht="15.6" x14ac:dyDescent="0.3">
      <c r="A22" s="1"/>
      <c r="B22" s="52"/>
      <c r="C22" s="52"/>
      <c r="D22" s="57"/>
    </row>
    <row r="23" spans="1:5" ht="15.6" x14ac:dyDescent="0.3">
      <c r="A23" s="1"/>
      <c r="B23" s="52"/>
      <c r="C23" s="52"/>
      <c r="D23" s="57"/>
    </row>
    <row r="24" spans="1:5" ht="15.6" x14ac:dyDescent="0.3">
      <c r="A24" s="1"/>
      <c r="B24" s="52"/>
      <c r="C24" s="52"/>
      <c r="D24" s="57"/>
    </row>
    <row r="25" spans="1:5" ht="15.6" x14ac:dyDescent="0.3">
      <c r="A25" s="52" t="s">
        <v>90</v>
      </c>
      <c r="C25" s="52"/>
      <c r="D25" s="57"/>
    </row>
    <row r="26" spans="1:5" ht="15.6" x14ac:dyDescent="0.3">
      <c r="A26" s="1"/>
      <c r="B26" s="52"/>
      <c r="C26" s="52"/>
      <c r="D26" s="57"/>
    </row>
    <row r="27" spans="1:5" ht="15.6" x14ac:dyDescent="0.3">
      <c r="A27" s="1"/>
      <c r="B27" s="52"/>
      <c r="C27" s="52"/>
      <c r="D27" s="57"/>
    </row>
    <row r="28" spans="1:5" ht="15.6" x14ac:dyDescent="0.3">
      <c r="A28" s="1" t="s">
        <v>91</v>
      </c>
      <c r="B28" s="52" t="s">
        <v>92</v>
      </c>
      <c r="C28" s="52"/>
      <c r="D28" s="57"/>
    </row>
    <row r="29" spans="1:5" ht="15.6" x14ac:dyDescent="0.3">
      <c r="A29" s="1"/>
      <c r="B29" s="52" t="s">
        <v>101</v>
      </c>
      <c r="C29" s="52"/>
      <c r="D29" s="57"/>
    </row>
    <row r="30" spans="1:5" ht="15.6" x14ac:dyDescent="0.3">
      <c r="A30" s="1"/>
      <c r="B30" s="52" t="s">
        <v>93</v>
      </c>
      <c r="C30" s="52"/>
      <c r="D30" s="57"/>
    </row>
    <row r="31" spans="1:5" ht="15.6" x14ac:dyDescent="0.3">
      <c r="A31" s="1"/>
      <c r="B31" s="52"/>
      <c r="C31" s="52"/>
      <c r="D31" s="57"/>
    </row>
    <row r="32" spans="1:5" ht="15.6" x14ac:dyDescent="0.3">
      <c r="A32" s="87" t="s">
        <v>102</v>
      </c>
      <c r="B32" s="87"/>
      <c r="C32" s="87"/>
      <c r="D32" s="57"/>
    </row>
    <row r="33" spans="1:4" ht="15.6" x14ac:dyDescent="0.3">
      <c r="A33" s="1"/>
      <c r="B33" s="52"/>
      <c r="C33" s="52"/>
      <c r="D33" s="57"/>
    </row>
    <row r="34" spans="1:4" ht="15.6" x14ac:dyDescent="0.3">
      <c r="A34" s="1"/>
      <c r="B34" s="52"/>
      <c r="C34" s="52"/>
      <c r="D34" s="57"/>
    </row>
    <row r="35" spans="1:4" ht="15.6" x14ac:dyDescent="0.3">
      <c r="A35" s="1"/>
      <c r="B35" s="52"/>
      <c r="C35" s="52"/>
      <c r="D35" s="57"/>
    </row>
    <row r="36" spans="1:4" ht="15.6" x14ac:dyDescent="0.3">
      <c r="A36" s="1"/>
      <c r="B36" s="52"/>
      <c r="C36" s="52"/>
      <c r="D36" s="57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2021-03-15T08:32:08Z</dcterms:modified>
</cp:coreProperties>
</file>