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19416" windowHeight="11016" activeTab="4"/>
  </bookViews>
  <sheets>
    <sheet name="1кв" sheetId="10" r:id="rId1"/>
    <sheet name="2кв" sheetId="11" r:id="rId2"/>
    <sheet name="3кв" sheetId="12" r:id="rId3"/>
    <sheet name="4кв" sheetId="13" r:id="rId4"/>
    <sheet name="отчет" sheetId="14" r:id="rId5"/>
  </sheets>
  <definedNames>
    <definedName name="_edn1" localSheetId="0">'1кв'!$A$65</definedName>
    <definedName name="_edn1" localSheetId="1">'2кв'!$A$65</definedName>
    <definedName name="_edn1" localSheetId="2">'3кв'!$A$65</definedName>
    <definedName name="_edn1" localSheetId="3">'4кв'!$A$66</definedName>
    <definedName name="_edn2" localSheetId="0">'1кв'!$A$67</definedName>
    <definedName name="_edn2" localSheetId="1">'2кв'!$A$67</definedName>
    <definedName name="_edn2" localSheetId="2">'3кв'!$A$67</definedName>
    <definedName name="_edn2" localSheetId="3">'4кв'!$A$68</definedName>
    <definedName name="_edn3" localSheetId="0">'1кв'!$A$68</definedName>
    <definedName name="_edn3" localSheetId="1">'2кв'!$A$68</definedName>
    <definedName name="_edn3" localSheetId="2">'3кв'!$A$68</definedName>
    <definedName name="_edn3" localSheetId="3">'4кв'!$A$69</definedName>
    <definedName name="_edn4" localSheetId="0">'1кв'!$A$69</definedName>
    <definedName name="_edn4" localSheetId="1">'2кв'!$A$69</definedName>
    <definedName name="_edn4" localSheetId="2">'3кв'!$A$69</definedName>
    <definedName name="_edn4" localSheetId="3">'4кв'!$A$70</definedName>
    <definedName name="_ednref1" localSheetId="0">'1кв'!#REF!</definedName>
    <definedName name="_ednref1" localSheetId="1">'2кв'!#REF!</definedName>
    <definedName name="_ednref1" localSheetId="2">'3кв'!#REF!</definedName>
    <definedName name="_ednref1" localSheetId="3">'4кв'!#REF!</definedName>
    <definedName name="_ednref2" localSheetId="0">'1кв'!#REF!</definedName>
    <definedName name="_ednref2" localSheetId="1">'2кв'!#REF!</definedName>
    <definedName name="_ednref2" localSheetId="2">'3кв'!#REF!</definedName>
    <definedName name="_ednref2" localSheetId="3">'4кв'!#REF!</definedName>
    <definedName name="_ednref3" localSheetId="0">'1кв'!#REF!</definedName>
    <definedName name="_ednref3" localSheetId="1">'2кв'!#REF!</definedName>
    <definedName name="_ednref3" localSheetId="2">'3кв'!#REF!</definedName>
    <definedName name="_ednref3" localSheetId="3">'4кв'!#REF!</definedName>
    <definedName name="_ednref4" localSheetId="0">'1кв'!#REF!</definedName>
    <definedName name="_ednref4" localSheetId="1">'2кв'!#REF!</definedName>
    <definedName name="_ednref4" localSheetId="2">'3кв'!#REF!</definedName>
    <definedName name="_ednref4" localSheetId="3">'4кв'!#REF!</definedName>
    <definedName name="_xlnm.Print_Area" localSheetId="0">'1кв'!$A$1:$E$48</definedName>
    <definedName name="_xlnm.Print_Area" localSheetId="1">'2кв'!$A$1:$E$48</definedName>
    <definedName name="_xlnm.Print_Area" localSheetId="2">'3кв'!$A$1:$E$48</definedName>
    <definedName name="_xlnm.Print_Area" localSheetId="3">'4кв'!$A$1:$E$49</definedName>
    <definedName name="_xlnm.Print_Area" localSheetId="4">отчет!$A$1:$C$36</definedName>
  </definedNames>
  <calcPr calcId="145621"/>
</workbook>
</file>

<file path=xl/calcChain.xml><?xml version="1.0" encoding="utf-8"?>
<calcChain xmlns="http://schemas.openxmlformats.org/spreadsheetml/2006/main">
  <c r="C17" i="14" l="1"/>
  <c r="C21" i="14" s="1"/>
  <c r="C16" i="14"/>
  <c r="C19" i="14"/>
  <c r="C13" i="14"/>
  <c r="C14" i="14"/>
  <c r="C15" i="14"/>
  <c r="C12" i="14"/>
  <c r="C8" i="14"/>
  <c r="C10" i="14"/>
  <c r="C6" i="14"/>
  <c r="C9" i="14"/>
  <c r="B44" i="13"/>
  <c r="E28" i="13"/>
  <c r="E27" i="13"/>
  <c r="E26" i="13"/>
  <c r="B47" i="13"/>
  <c r="E24" i="13"/>
  <c r="E23" i="13"/>
  <c r="E22" i="13"/>
  <c r="C22" i="14" l="1"/>
  <c r="B48" i="13"/>
  <c r="B49" i="13" s="1"/>
  <c r="B46" i="12"/>
  <c r="E24" i="12"/>
  <c r="E23" i="12"/>
  <c r="E22" i="12"/>
  <c r="E27" i="12" s="1"/>
  <c r="B47" i="12" l="1"/>
  <c r="B46" i="11"/>
  <c r="E26" i="11"/>
  <c r="E24" i="11"/>
  <c r="E23" i="11" l="1"/>
  <c r="D22" i="11"/>
  <c r="E22" i="11" s="1"/>
  <c r="E27" i="11" l="1"/>
  <c r="B47" i="11" s="1"/>
  <c r="B46" i="10"/>
  <c r="D22" i="10" l="1"/>
  <c r="E23" i="10" l="1"/>
  <c r="E22" i="10"/>
  <c r="E27" i="10" s="1"/>
  <c r="B47" i="10" l="1"/>
  <c r="B48" i="10" s="1"/>
  <c r="B43" i="11" s="1"/>
  <c r="B48" i="11" s="1"/>
  <c r="B43" i="12" s="1"/>
  <c r="B48" i="12" s="1"/>
</calcChain>
</file>

<file path=xl/sharedStrings.xml><?xml version="1.0" encoding="utf-8"?>
<sst xmlns="http://schemas.openxmlformats.org/spreadsheetml/2006/main" count="270" uniqueCount="101">
  <si>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</si>
  <si>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</si>
  <si>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</si>
  <si>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</si>
  <si>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</si>
  <si>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</si>
  <si>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</si>
  <si>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</si>
  <si>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</si>
  <si>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</si>
  <si>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</si>
  <si>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</si>
  <si>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</si>
  <si>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</si>
  <si>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</si>
  <si>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</si>
  <si>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</si>
  <si>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</si>
  <si>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</si>
  <si>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</si>
  <si>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</si>
  <si>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</si>
  <si>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</si>
  <si>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г. Россошь, ул. Гагарина, д. 2а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</si>
  <si>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№8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</si>
  <si>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№2а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Гагарина</t>
    </r>
  </si>
  <si>
    <t>постоянно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</si>
  <si>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</si>
  <si>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t>Стоимость материалов</t>
  </si>
  <si>
    <t>1 квартал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</si>
  <si>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</si>
  <si>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</si>
  <si>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</si>
  <si>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</si>
  <si>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определена приложением № 9 к договору </t>
  </si>
  <si>
    <t>Оплачено , руб</t>
  </si>
  <si>
    <t>Расходы по содержанию и тек.ремонту, руб.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</si>
  <si>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</si>
  <si>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>Общая площадь квартир - 631,4 м2</t>
  </si>
  <si>
    <t xml:space="preserve">Общехозяйственные расходы </t>
  </si>
  <si>
    <t xml:space="preserve">Итого остаток на конец  квартала 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</si>
  <si>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Дейтиной Жанны Викторовны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</si>
  <si>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№16,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№68 от 14.08.2018 г.</t>
    </r>
  </si>
  <si>
    <t xml:space="preserve">Остаток на начало квартала </t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</si>
  <si>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Дейтиной Ж.В.</t>
    </r>
  </si>
  <si>
    <t>Услуги по содержанию многоквартирного дома</t>
  </si>
  <si>
    <t>за 1 квартал 2020 года</t>
  </si>
  <si>
    <t>"31" 03  2020 г.</t>
  </si>
  <si>
    <t>Обработка подъездов хлорсодержащими растворами  протирка перил, почт.ящиков, замков ежедневно</t>
  </si>
  <si>
    <t>с 26.03 по 31.03</t>
  </si>
  <si>
    <t>Ремонт контейнерной площадки</t>
  </si>
  <si>
    <t>февраль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</si>
  <si>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31" 03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двадцать пять тысяч восемьсот тридцать четыре рубля 23 копейки</t>
    </r>
  </si>
  <si>
    <t>Предъявлено населению 37070,68 руб.</t>
  </si>
  <si>
    <t>Интернет Квант-телеком</t>
  </si>
  <si>
    <t>за 2 квартал 2020г.</t>
  </si>
  <si>
    <t>"30" 06 2020 г.</t>
  </si>
  <si>
    <t>Обработка подъездов хлорсодержащими растворами  протирка перил, почт.ящиков, замков ежедневно, опрыскивание 1 раз в неделю</t>
  </si>
  <si>
    <t>2 квартал</t>
  </si>
  <si>
    <t>Ремонт водопровода для полива</t>
  </si>
  <si>
    <t>июнь</t>
  </si>
  <si>
    <t>ч/час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</si>
  <si>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04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30" 06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 двадцать семь ысяч сто восемьдесят два рубля 33 копейки</t>
    </r>
  </si>
  <si>
    <t>Предъявлено населению 37069,47 руб.</t>
  </si>
  <si>
    <t>за 3 квартал 2020г.</t>
  </si>
  <si>
    <t>"30" 09 2020 г.</t>
  </si>
  <si>
    <t>3 квартал</t>
  </si>
  <si>
    <t>август</t>
  </si>
  <si>
    <t>замена участка ХВС (смета) 8п/м</t>
  </si>
  <si>
    <t>Предъявлено населению 35989,8 руб.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</si>
  <si>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07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30" 09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 тридцать две тысячи двести сорок семь рублей 05 копеек</t>
    </r>
  </si>
  <si>
    <t>за 4 квартал 2020 года</t>
  </si>
  <si>
    <t>"31" 12  2020 г.</t>
  </si>
  <si>
    <t>Покраска ЩЭ</t>
  </si>
  <si>
    <t>Ремонт КНС колодца</t>
  </si>
  <si>
    <t>октябрь</t>
  </si>
  <si>
    <t>декабрь</t>
  </si>
  <si>
    <t xml:space="preserve">           2. Всего за период с "01" 10 2020 г. по "31" 12 2020 г. выполнено работ (оказано услуг) на общую сумму тридцать тысяч четыреста восемьдесят девять рублей 54 копейки</t>
  </si>
  <si>
    <t>Предъявлено населению35989,8 руб.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</si>
  <si>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</si>
  <si>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</si>
  <si>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</si>
  <si>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</si>
  <si>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</si>
  <si>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</si>
  <si>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Квант-телеком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</si>
  <si>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</si>
  <si>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</si>
  <si>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</si>
  <si>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</si>
  <si>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</si>
  <si>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</si>
  <si>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</si>
  <si>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</si>
  <si>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</si>
  <si>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Предложение по структуре тарифа на 2021 год.</t>
  </si>
  <si>
    <t>по ж.д. ул.Гагарина,д.2а</t>
  </si>
  <si>
    <t>Начислено всего 146119,75</t>
  </si>
  <si>
    <t>Непредвиденные работы 19 ч/ч</t>
  </si>
  <si>
    <t>Перечень предлагаемых работ на 2021 год.</t>
  </si>
  <si>
    <t>Председатель совета дома_____________________________________________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</si>
</sst>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\ _₽"/>
    <numFmt numFmtId="165" formatCode="#,##0.00_ ;\-#,##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4" fillId="0" borderId="0" xfId="1" applyFont="1"/>
    <xf numFmtId="0" fontId="11" fillId="0" borderId="0" xfId="0" applyFont="1"/>
    <xf numFmtId="0" fontId="13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39" fontId="8" fillId="0" borderId="0" xfId="0" applyNumberFormat="1" applyFont="1"/>
    <xf numFmtId="0" fontId="3" fillId="0" borderId="0" xfId="0" applyFont="1" applyAlignment="1">
      <alignment horizontal="center"/>
    </xf>
    <xf numFmtId="39" fontId="8" fillId="0" borderId="0" xfId="1" applyNumberFormat="1" applyFont="1"/>
    <xf numFmtId="0" fontId="1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43" fontId="4" fillId="0" borderId="0" xfId="1" applyFont="1" applyAlignment="1">
      <alignment horizontal="right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5" fillId="0" borderId="5" xfId="0" applyFont="1" applyBorder="1" applyAlignment="1">
      <alignment wrapText="1"/>
    </xf>
    <xf numFmtId="0" fontId="15" fillId="0" borderId="6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6" fillId="0" borderId="0" xfId="0" applyFont="1"/>
    <xf numFmtId="49" fontId="3" fillId="0" borderId="1" xfId="0" applyNumberFormat="1" applyFont="1" applyBorder="1"/>
    <xf numFmtId="164" fontId="8" fillId="0" borderId="1" xfId="1" applyNumberFormat="1" applyFont="1" applyBorder="1" applyAlignment="1">
      <alignment horizontal="center"/>
    </xf>
    <xf numFmtId="4" fontId="16" fillId="0" borderId="0" xfId="0" applyNumberFormat="1" applyFont="1"/>
    <xf numFmtId="0" fontId="3" fillId="0" borderId="0" xfId="0" applyFont="1" applyAlignment="1">
      <alignment horizontal="left"/>
    </xf>
    <xf numFmtId="164" fontId="0" fillId="0" borderId="1" xfId="0" applyNumberFormat="1" applyBorder="1" applyAlignment="1">
      <alignment horizontal="center"/>
    </xf>
    <xf numFmtId="165" fontId="4" fillId="0" borderId="0" xfId="1" applyNumberFormat="1" applyFont="1" applyBorder="1"/>
    <xf numFmtId="0" fontId="3" fillId="0" borderId="1" xfId="0" applyFont="1" applyBorder="1" applyAlignment="1">
      <alignment wrapText="1"/>
    </xf>
    <xf numFmtId="164" fontId="8" fillId="0" borderId="1" xfId="0" applyNumberFormat="1" applyFont="1" applyBorder="1" applyAlignment="1">
      <alignment horizontal="center"/>
    </xf>
    <xf numFmtId="4" fontId="3" fillId="0" borderId="0" xfId="0" applyNumberFormat="1" applyFont="1"/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2" borderId="1" xfId="0" applyNumberFormat="1" applyFont="1" applyFill="1" applyBorder="1" applyAlignment="1">
      <alignment vertical="center" wrapText="1"/>
    </xf>
    <xf numFmtId="49" fontId="3" fillId="0" borderId="7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2" fontId="8" fillId="0" borderId="1" xfId="1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14" fillId="0" borderId="0" xfId="0" applyFont="1" applyAlignment="1">
      <alignment horizontal="right" wrapText="1"/>
    </xf>
    <xf numFmtId="0" fontId="8" fillId="0" borderId="2" xfId="0" applyFont="1" applyBorder="1" applyAlignment="1">
      <alignment horizontal="center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2" borderId="0" xfId="0" applyFont="1" applyFill="1" applyAlignment="1">
      <alignment horizontal="left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topLeftCell="A19" zoomScaleNormal="100" zoomScaleSheetLayoutView="100" workbookViewId="0">
      <selection activeCell="A9" sqref="A9:E9"/>
    </sheetView>
  </sheetViews>
  <sheetFormatPr defaultColWidth="9.109375" defaultRowHeight="13.8" x14ac:dyDescent="0.25"/>
  <cols>
    <col min="1" max="1" width="33.3320312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16384" width="9.109375" style="2"/>
  </cols>
  <sheetData>
    <row r="1" spans="1:5" ht="15.6" x14ac:dyDescent="0.25">
      <c r="A1" s="67" t="s">
        <v>11</v>
      </c>
      <c r="B1" s="67"/>
      <c r="C1" s="67"/>
      <c r="D1" s="67"/>
      <c r="E1" s="67"/>
    </row>
    <row r="2" spans="1:5" ht="32.25" customHeight="1" x14ac:dyDescent="0.3">
      <c r="A2" s="68" t="s">
        <v>12</v>
      </c>
      <c r="B2" s="69"/>
      <c r="C2" s="69"/>
      <c r="D2" s="69"/>
      <c r="E2" s="69"/>
    </row>
    <row r="3" spans="1:5" x14ac:dyDescent="0.25">
      <c r="A3" s="70" t="s">
        <v>46</v>
      </c>
      <c r="B3" s="70"/>
      <c r="C3" s="70"/>
      <c r="D3" s="70"/>
      <c r="E3" s="70"/>
    </row>
    <row r="4" spans="1:5" s="1" customFormat="1" ht="17.25" customHeight="1" x14ac:dyDescent="0.3">
      <c r="A4" s="23" t="s">
        <v>13</v>
      </c>
      <c r="B4" s="21"/>
      <c r="C4" s="21"/>
      <c r="D4" s="71" t="s">
        <v>47</v>
      </c>
      <c r="E4" s="71"/>
    </row>
    <row r="5" spans="1:5" ht="8.25" customHeight="1" x14ac:dyDescent="0.25">
      <c r="A5" s="26"/>
      <c r="B5" s="4"/>
      <c r="C5" s="4"/>
      <c r="D5" s="4"/>
      <c r="E5" s="4"/>
    </row>
    <row r="6" spans="1:5" x14ac:dyDescent="0.25">
      <c r="A6" s="59" t="s">
        <v>0</v>
      </c>
      <c r="B6" s="59"/>
      <c r="C6" s="59"/>
      <c r="D6" s="59"/>
      <c r="E6" s="59"/>
    </row>
    <row r="7" spans="1:5" x14ac:dyDescent="0.25">
      <c r="A7" s="72" t="s">
        <v>23</v>
      </c>
      <c r="B7" s="72"/>
      <c r="C7" s="72"/>
      <c r="D7" s="72"/>
      <c r="E7" s="72"/>
    </row>
    <row r="8" spans="1:5" x14ac:dyDescent="0.25">
      <c r="A8" s="64" t="s">
        <v>1</v>
      </c>
      <c r="B8" s="64"/>
      <c r="C8" s="64"/>
      <c r="D8" s="64"/>
      <c r="E8" s="64"/>
    </row>
    <row r="9" spans="1:5" ht="18" customHeight="1" x14ac:dyDescent="0.25">
      <c r="A9" s="73" t="s">
        <v>41</v>
      </c>
      <c r="B9" s="73"/>
      <c r="C9" s="73"/>
      <c r="D9" s="73"/>
      <c r="E9" s="73"/>
    </row>
    <row r="10" spans="1:5" ht="22.5" customHeight="1" x14ac:dyDescent="0.25">
      <c r="A10" s="74" t="s">
        <v>14</v>
      </c>
      <c r="B10" s="75"/>
      <c r="C10" s="75"/>
      <c r="D10" s="75"/>
      <c r="E10" s="75"/>
    </row>
    <row r="11" spans="1:5" ht="30.75" customHeight="1" x14ac:dyDescent="0.25">
      <c r="A11" s="59" t="s">
        <v>42</v>
      </c>
      <c r="B11" s="59"/>
      <c r="C11" s="59"/>
      <c r="D11" s="59"/>
      <c r="E11" s="59"/>
    </row>
    <row r="12" spans="1:5" x14ac:dyDescent="0.25">
      <c r="A12" s="64" t="s">
        <v>15</v>
      </c>
      <c r="B12" s="65"/>
      <c r="C12" s="65"/>
      <c r="D12" s="65"/>
      <c r="E12" s="65"/>
    </row>
    <row r="13" spans="1:5" x14ac:dyDescent="0.25">
      <c r="A13" s="59" t="s">
        <v>22</v>
      </c>
      <c r="B13" s="59"/>
      <c r="C13" s="59"/>
      <c r="D13" s="59"/>
      <c r="E13" s="59"/>
    </row>
    <row r="14" spans="1:5" ht="11.25" customHeight="1" x14ac:dyDescent="0.25">
      <c r="A14" s="64" t="s">
        <v>2</v>
      </c>
      <c r="B14" s="65"/>
      <c r="C14" s="65"/>
      <c r="D14" s="65"/>
      <c r="E14" s="65"/>
    </row>
    <row r="15" spans="1:5" x14ac:dyDescent="0.25">
      <c r="A15" s="59" t="s">
        <v>21</v>
      </c>
      <c r="B15" s="59"/>
      <c r="C15" s="59"/>
      <c r="D15" s="59"/>
      <c r="E15" s="59"/>
    </row>
    <row r="16" spans="1:5" ht="10.5" customHeight="1" x14ac:dyDescent="0.25">
      <c r="A16" s="64" t="s">
        <v>16</v>
      </c>
      <c r="B16" s="65"/>
      <c r="C16" s="65"/>
      <c r="D16" s="65"/>
      <c r="E16" s="65"/>
    </row>
    <row r="17" spans="1:7" ht="30.75" customHeight="1" x14ac:dyDescent="0.25">
      <c r="A17" s="59" t="s">
        <v>37</v>
      </c>
      <c r="B17" s="59"/>
      <c r="C17" s="59"/>
      <c r="D17" s="59"/>
      <c r="E17" s="59"/>
    </row>
    <row r="18" spans="1:7" ht="63.75" customHeight="1" x14ac:dyDescent="0.25">
      <c r="A18" s="59" t="s">
        <v>24</v>
      </c>
      <c r="B18" s="59"/>
      <c r="C18" s="59"/>
      <c r="D18" s="59"/>
      <c r="E18" s="59"/>
    </row>
    <row r="19" spans="1:7" ht="33.75" customHeight="1" x14ac:dyDescent="0.25">
      <c r="A19" s="66" t="s">
        <v>25</v>
      </c>
      <c r="B19" s="66"/>
      <c r="C19" s="66"/>
      <c r="D19" s="66"/>
      <c r="E19" s="66"/>
    </row>
    <row r="20" spans="1:7" x14ac:dyDescent="0.25">
      <c r="A20" s="66"/>
      <c r="B20" s="66"/>
      <c r="C20" s="66"/>
      <c r="D20" s="66"/>
      <c r="E20" s="66"/>
      <c r="F20" s="2">
        <v>631.4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9.6" x14ac:dyDescent="0.25">
      <c r="A22" s="19" t="s">
        <v>45</v>
      </c>
      <c r="B22" s="9" t="s">
        <v>34</v>
      </c>
      <c r="C22" s="3" t="s">
        <v>4</v>
      </c>
      <c r="D22" s="3">
        <f>8.95</f>
        <v>8.9499999999999993</v>
      </c>
      <c r="E22" s="8">
        <f>D22*F20*G20</f>
        <v>16953.09</v>
      </c>
    </row>
    <row r="23" spans="1:7" x14ac:dyDescent="0.25">
      <c r="A23" s="7" t="s">
        <v>39</v>
      </c>
      <c r="B23" s="9" t="s">
        <v>26</v>
      </c>
      <c r="C23" s="3" t="s">
        <v>4</v>
      </c>
      <c r="D23" s="3">
        <v>3.3</v>
      </c>
      <c r="E23" s="8">
        <f>D23*F20*G20</f>
        <v>6250.86</v>
      </c>
    </row>
    <row r="24" spans="1:7" ht="55.2" x14ac:dyDescent="0.25">
      <c r="A24" s="7" t="s">
        <v>48</v>
      </c>
      <c r="B24" s="27" t="s">
        <v>49</v>
      </c>
      <c r="C24" s="3" t="s">
        <v>4</v>
      </c>
      <c r="D24" s="3"/>
      <c r="E24" s="8">
        <v>173.28</v>
      </c>
    </row>
    <row r="25" spans="1:7" x14ac:dyDescent="0.25">
      <c r="A25" s="7" t="s">
        <v>28</v>
      </c>
      <c r="B25" s="9" t="s">
        <v>29</v>
      </c>
      <c r="C25" s="3" t="s">
        <v>30</v>
      </c>
      <c r="D25" s="3"/>
      <c r="E25" s="8">
        <v>95</v>
      </c>
    </row>
    <row r="26" spans="1:7" x14ac:dyDescent="0.25">
      <c r="A26" s="7" t="s">
        <v>50</v>
      </c>
      <c r="B26" s="9" t="s">
        <v>51</v>
      </c>
      <c r="C26" s="3" t="s">
        <v>30</v>
      </c>
      <c r="D26" s="3"/>
      <c r="E26" s="8">
        <v>2362</v>
      </c>
    </row>
    <row r="27" spans="1:7" x14ac:dyDescent="0.25">
      <c r="A27" s="10" t="s">
        <v>31</v>
      </c>
      <c r="B27" s="11"/>
      <c r="C27" s="12"/>
      <c r="D27" s="12"/>
      <c r="E27" s="13">
        <f>SUM(E22:E26)</f>
        <v>25834.23</v>
      </c>
    </row>
    <row r="29" spans="1:7" ht="37.200000000000003" customHeight="1" x14ac:dyDescent="0.25">
      <c r="A29" s="59" t="s">
        <v>52</v>
      </c>
      <c r="B29" s="59"/>
      <c r="C29" s="59"/>
      <c r="D29" s="59"/>
      <c r="E29" s="59"/>
    </row>
    <row r="30" spans="1:7" ht="28.95" customHeight="1" x14ac:dyDescent="0.25">
      <c r="A30" s="59" t="s">
        <v>20</v>
      </c>
      <c r="B30" s="59"/>
      <c r="C30" s="59"/>
      <c r="D30" s="59"/>
      <c r="E30" s="59"/>
    </row>
    <row r="31" spans="1:7" x14ac:dyDescent="0.25">
      <c r="A31" s="59" t="s">
        <v>19</v>
      </c>
      <c r="B31" s="59"/>
      <c r="C31" s="59"/>
      <c r="D31" s="59"/>
      <c r="E31" s="59"/>
    </row>
    <row r="32" spans="1:7" s="14" customFormat="1" ht="31.2" customHeight="1" x14ac:dyDescent="0.25">
      <c r="A32" s="59" t="s">
        <v>32</v>
      </c>
      <c r="B32" s="59"/>
      <c r="C32" s="59"/>
      <c r="D32" s="59"/>
      <c r="E32" s="59"/>
    </row>
    <row r="33" spans="1:5" ht="21.6" customHeight="1" x14ac:dyDescent="0.25">
      <c r="A33" s="63" t="s">
        <v>5</v>
      </c>
      <c r="B33" s="63"/>
      <c r="C33" s="63"/>
      <c r="D33" s="63"/>
      <c r="E33" s="63"/>
    </row>
    <row r="34" spans="1:5" ht="30" customHeight="1" x14ac:dyDescent="0.25">
      <c r="A34" s="59" t="s">
        <v>17</v>
      </c>
      <c r="B34" s="59"/>
      <c r="C34" s="59"/>
      <c r="D34" s="59"/>
      <c r="E34" s="59"/>
    </row>
    <row r="35" spans="1:5" x14ac:dyDescent="0.25">
      <c r="A35" s="60" t="s">
        <v>27</v>
      </c>
      <c r="B35" s="60"/>
      <c r="C35" s="60"/>
      <c r="D35" s="60"/>
      <c r="E35" s="5"/>
    </row>
    <row r="36" spans="1:5" ht="31.5" customHeight="1" x14ac:dyDescent="0.25">
      <c r="B36" s="61" t="s">
        <v>18</v>
      </c>
      <c r="C36" s="61"/>
      <c r="D36" s="61"/>
      <c r="E36" s="6" t="s">
        <v>6</v>
      </c>
    </row>
    <row r="37" spans="1:5" x14ac:dyDescent="0.25">
      <c r="A37" s="25"/>
      <c r="B37" s="25"/>
      <c r="C37" s="25"/>
      <c r="D37" s="25"/>
      <c r="E37" s="25"/>
    </row>
    <row r="38" spans="1:5" x14ac:dyDescent="0.25">
      <c r="A38" s="62" t="s">
        <v>44</v>
      </c>
      <c r="B38" s="62"/>
      <c r="C38" s="62"/>
      <c r="D38" s="62"/>
      <c r="E38" s="5"/>
    </row>
    <row r="39" spans="1:5" x14ac:dyDescent="0.25">
      <c r="B39" s="61" t="s">
        <v>18</v>
      </c>
      <c r="C39" s="61"/>
      <c r="D39" s="61"/>
      <c r="E39" s="6" t="s">
        <v>6</v>
      </c>
    </row>
    <row r="40" spans="1:5" ht="15" customHeight="1" x14ac:dyDescent="0.3">
      <c r="A40" s="17" t="s">
        <v>38</v>
      </c>
    </row>
    <row r="41" spans="1:5" ht="11.25" customHeight="1" x14ac:dyDescent="0.25"/>
    <row r="42" spans="1:5" x14ac:dyDescent="0.25">
      <c r="A42" s="14" t="s">
        <v>33</v>
      </c>
    </row>
    <row r="43" spans="1:5" ht="15" customHeight="1" x14ac:dyDescent="0.25">
      <c r="A43" s="2" t="s">
        <v>43</v>
      </c>
      <c r="B43" s="22">
        <v>-4079.37</v>
      </c>
    </row>
    <row r="44" spans="1:5" ht="17.25" customHeight="1" x14ac:dyDescent="0.25">
      <c r="A44" s="18" t="s">
        <v>53</v>
      </c>
    </row>
    <row r="45" spans="1:5" x14ac:dyDescent="0.25">
      <c r="A45" s="2" t="s">
        <v>35</v>
      </c>
      <c r="B45" s="15">
        <v>37674.39</v>
      </c>
    </row>
    <row r="46" spans="1:5" x14ac:dyDescent="0.25">
      <c r="A46" s="2" t="s">
        <v>54</v>
      </c>
      <c r="B46" s="31">
        <f>100*8.5</f>
        <v>850</v>
      </c>
    </row>
    <row r="47" spans="1:5" ht="27.6" x14ac:dyDescent="0.25">
      <c r="A47" s="24" t="s">
        <v>36</v>
      </c>
      <c r="B47" s="15">
        <f>E27</f>
        <v>25834.23</v>
      </c>
    </row>
    <row r="48" spans="1:5" x14ac:dyDescent="0.25">
      <c r="A48" s="16" t="s">
        <v>40</v>
      </c>
      <c r="B48" s="20">
        <f>B43+B45+B46-B47</f>
        <v>8610.7899999999972</v>
      </c>
    </row>
  </sheetData>
  <mergeCells count="29"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  <mergeCell ref="A33:E33"/>
    <mergeCell ref="A14:E1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4:E34"/>
    <mergeCell ref="A35:D35"/>
    <mergeCell ref="B36:D36"/>
    <mergeCell ref="A38:D38"/>
    <mergeCell ref="B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topLeftCell="A19" zoomScaleNormal="100" zoomScaleSheetLayoutView="100" workbookViewId="0">
      <selection activeCell="L21" sqref="K21:L21"/>
    </sheetView>
  </sheetViews>
  <sheetFormatPr defaultColWidth="9.109375" defaultRowHeight="13.8" x14ac:dyDescent="0.25"/>
  <cols>
    <col min="1" max="1" width="33.3320312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16384" width="9.109375" style="2"/>
  </cols>
  <sheetData>
    <row r="1" spans="1:5" ht="15.6" x14ac:dyDescent="0.25">
      <c r="A1" s="67" t="s">
        <v>11</v>
      </c>
      <c r="B1" s="67"/>
      <c r="C1" s="67"/>
      <c r="D1" s="67"/>
      <c r="E1" s="67"/>
    </row>
    <row r="2" spans="1:5" ht="32.25" customHeight="1" x14ac:dyDescent="0.3">
      <c r="A2" s="68" t="s">
        <v>12</v>
      </c>
      <c r="B2" s="69"/>
      <c r="C2" s="69"/>
      <c r="D2" s="69"/>
      <c r="E2" s="69"/>
    </row>
    <row r="3" spans="1:5" ht="15.6" x14ac:dyDescent="0.3">
      <c r="A3" s="68" t="s">
        <v>55</v>
      </c>
      <c r="B3" s="68"/>
      <c r="C3" s="68"/>
      <c r="D3" s="68"/>
      <c r="E3" s="68"/>
    </row>
    <row r="4" spans="1:5" s="1" customFormat="1" ht="17.25" customHeight="1" x14ac:dyDescent="0.3">
      <c r="A4" s="23" t="s">
        <v>13</v>
      </c>
      <c r="B4" s="21"/>
      <c r="C4" s="21"/>
      <c r="D4" s="71" t="s">
        <v>56</v>
      </c>
      <c r="E4" s="71"/>
    </row>
    <row r="5" spans="1:5" ht="8.25" customHeight="1" x14ac:dyDescent="0.25">
      <c r="A5" s="29"/>
      <c r="B5" s="4"/>
      <c r="C5" s="4"/>
      <c r="D5" s="4"/>
      <c r="E5" s="4"/>
    </row>
    <row r="6" spans="1:5" x14ac:dyDescent="0.25">
      <c r="A6" s="59" t="s">
        <v>0</v>
      </c>
      <c r="B6" s="59"/>
      <c r="C6" s="59"/>
      <c r="D6" s="59"/>
      <c r="E6" s="59"/>
    </row>
    <row r="7" spans="1:5" x14ac:dyDescent="0.25">
      <c r="A7" s="72" t="s">
        <v>23</v>
      </c>
      <c r="B7" s="72"/>
      <c r="C7" s="72"/>
      <c r="D7" s="72"/>
      <c r="E7" s="72"/>
    </row>
    <row r="8" spans="1:5" x14ac:dyDescent="0.25">
      <c r="A8" s="64" t="s">
        <v>1</v>
      </c>
      <c r="B8" s="64"/>
      <c r="C8" s="64"/>
      <c r="D8" s="64"/>
      <c r="E8" s="64"/>
    </row>
    <row r="9" spans="1:5" ht="18" customHeight="1" x14ac:dyDescent="0.25">
      <c r="A9" s="73" t="s">
        <v>41</v>
      </c>
      <c r="B9" s="73"/>
      <c r="C9" s="73"/>
      <c r="D9" s="73"/>
      <c r="E9" s="73"/>
    </row>
    <row r="10" spans="1:5" ht="22.5" customHeight="1" x14ac:dyDescent="0.25">
      <c r="A10" s="74" t="s">
        <v>14</v>
      </c>
      <c r="B10" s="75"/>
      <c r="C10" s="75"/>
      <c r="D10" s="75"/>
      <c r="E10" s="75"/>
    </row>
    <row r="11" spans="1:5" ht="30.75" customHeight="1" x14ac:dyDescent="0.25">
      <c r="A11" s="59" t="s">
        <v>42</v>
      </c>
      <c r="B11" s="59"/>
      <c r="C11" s="59"/>
      <c r="D11" s="59"/>
      <c r="E11" s="59"/>
    </row>
    <row r="12" spans="1:5" x14ac:dyDescent="0.25">
      <c r="A12" s="64" t="s">
        <v>15</v>
      </c>
      <c r="B12" s="65"/>
      <c r="C12" s="65"/>
      <c r="D12" s="65"/>
      <c r="E12" s="65"/>
    </row>
    <row r="13" spans="1:5" x14ac:dyDescent="0.25">
      <c r="A13" s="59" t="s">
        <v>22</v>
      </c>
      <c r="B13" s="59"/>
      <c r="C13" s="59"/>
      <c r="D13" s="59"/>
      <c r="E13" s="59"/>
    </row>
    <row r="14" spans="1:5" ht="11.25" customHeight="1" x14ac:dyDescent="0.25">
      <c r="A14" s="64" t="s">
        <v>2</v>
      </c>
      <c r="B14" s="65"/>
      <c r="C14" s="65"/>
      <c r="D14" s="65"/>
      <c r="E14" s="65"/>
    </row>
    <row r="15" spans="1:5" x14ac:dyDescent="0.25">
      <c r="A15" s="59" t="s">
        <v>21</v>
      </c>
      <c r="B15" s="59"/>
      <c r="C15" s="59"/>
      <c r="D15" s="59"/>
      <c r="E15" s="59"/>
    </row>
    <row r="16" spans="1:5" ht="10.5" customHeight="1" x14ac:dyDescent="0.25">
      <c r="A16" s="64" t="s">
        <v>16</v>
      </c>
      <c r="B16" s="65"/>
      <c r="C16" s="65"/>
      <c r="D16" s="65"/>
      <c r="E16" s="65"/>
    </row>
    <row r="17" spans="1:7" ht="30.75" customHeight="1" x14ac:dyDescent="0.25">
      <c r="A17" s="59" t="s">
        <v>37</v>
      </c>
      <c r="B17" s="59"/>
      <c r="C17" s="59"/>
      <c r="D17" s="59"/>
      <c r="E17" s="59"/>
    </row>
    <row r="18" spans="1:7" ht="63.75" customHeight="1" x14ac:dyDescent="0.25">
      <c r="A18" s="59" t="s">
        <v>24</v>
      </c>
      <c r="B18" s="59"/>
      <c r="C18" s="59"/>
      <c r="D18" s="59"/>
      <c r="E18" s="59"/>
    </row>
    <row r="19" spans="1:7" ht="33.75" customHeight="1" x14ac:dyDescent="0.25">
      <c r="A19" s="66" t="s">
        <v>25</v>
      </c>
      <c r="B19" s="66"/>
      <c r="C19" s="66"/>
      <c r="D19" s="66"/>
      <c r="E19" s="66"/>
    </row>
    <row r="20" spans="1:7" x14ac:dyDescent="0.25">
      <c r="A20" s="66"/>
      <c r="B20" s="66"/>
      <c r="C20" s="66"/>
      <c r="D20" s="66"/>
      <c r="E20" s="66"/>
      <c r="F20" s="2">
        <v>631.4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9.6" x14ac:dyDescent="0.25">
      <c r="A22" s="19" t="s">
        <v>45</v>
      </c>
      <c r="B22" s="9" t="s">
        <v>34</v>
      </c>
      <c r="C22" s="3" t="s">
        <v>4</v>
      </c>
      <c r="D22" s="3">
        <f>8.95</f>
        <v>8.9499999999999993</v>
      </c>
      <c r="E22" s="8">
        <f>D22*F20*G20</f>
        <v>16953.09</v>
      </c>
    </row>
    <row r="23" spans="1:7" x14ac:dyDescent="0.25">
      <c r="A23" s="7" t="s">
        <v>39</v>
      </c>
      <c r="B23" s="9" t="s">
        <v>26</v>
      </c>
      <c r="C23" s="3" t="s">
        <v>4</v>
      </c>
      <c r="D23" s="3">
        <v>3.3</v>
      </c>
      <c r="E23" s="8">
        <f>D23*F20*G20</f>
        <v>6250.86</v>
      </c>
    </row>
    <row r="24" spans="1:7" ht="69" x14ac:dyDescent="0.25">
      <c r="A24" s="7" t="s">
        <v>57</v>
      </c>
      <c r="B24" s="9" t="s">
        <v>58</v>
      </c>
      <c r="C24" s="3" t="s">
        <v>4</v>
      </c>
      <c r="D24" s="3"/>
      <c r="E24" s="8">
        <f>798.31*3</f>
        <v>2394.9299999999998</v>
      </c>
    </row>
    <row r="25" spans="1:7" x14ac:dyDescent="0.25">
      <c r="A25" s="7" t="s">
        <v>28</v>
      </c>
      <c r="B25" s="9" t="s">
        <v>58</v>
      </c>
      <c r="C25" s="3" t="s">
        <v>30</v>
      </c>
      <c r="D25" s="3"/>
      <c r="E25" s="8">
        <v>795.05</v>
      </c>
    </row>
    <row r="26" spans="1:7" x14ac:dyDescent="0.25">
      <c r="A26" s="35" t="s">
        <v>59</v>
      </c>
      <c r="B26" s="9" t="s">
        <v>60</v>
      </c>
      <c r="C26" s="3" t="s">
        <v>61</v>
      </c>
      <c r="D26" s="3">
        <v>4</v>
      </c>
      <c r="E26" s="8">
        <f>D26*197.1</f>
        <v>788.4</v>
      </c>
    </row>
    <row r="27" spans="1:7" x14ac:dyDescent="0.25">
      <c r="A27" s="10" t="s">
        <v>31</v>
      </c>
      <c r="B27" s="11"/>
      <c r="C27" s="12"/>
      <c r="D27" s="12"/>
      <c r="E27" s="13">
        <f>SUM(E22:E26)</f>
        <v>27182.33</v>
      </c>
    </row>
    <row r="29" spans="1:7" ht="37.200000000000003" customHeight="1" x14ac:dyDescent="0.25">
      <c r="A29" s="76" t="s">
        <v>62</v>
      </c>
      <c r="B29" s="76"/>
      <c r="C29" s="76"/>
      <c r="D29" s="76"/>
      <c r="E29" s="76"/>
    </row>
    <row r="30" spans="1:7" ht="28.95" customHeight="1" x14ac:dyDescent="0.25">
      <c r="A30" s="59" t="s">
        <v>20</v>
      </c>
      <c r="B30" s="59"/>
      <c r="C30" s="59"/>
      <c r="D30" s="59"/>
      <c r="E30" s="59"/>
    </row>
    <row r="31" spans="1:7" x14ac:dyDescent="0.25">
      <c r="A31" s="59" t="s">
        <v>19</v>
      </c>
      <c r="B31" s="59"/>
      <c r="C31" s="59"/>
      <c r="D31" s="59"/>
      <c r="E31" s="59"/>
    </row>
    <row r="32" spans="1:7" s="14" customFormat="1" ht="31.2" customHeight="1" x14ac:dyDescent="0.25">
      <c r="A32" s="59" t="s">
        <v>32</v>
      </c>
      <c r="B32" s="59"/>
      <c r="C32" s="59"/>
      <c r="D32" s="59"/>
      <c r="E32" s="59"/>
    </row>
    <row r="33" spans="1:5" ht="21.6" customHeight="1" x14ac:dyDescent="0.25">
      <c r="A33" s="63" t="s">
        <v>5</v>
      </c>
      <c r="B33" s="63"/>
      <c r="C33" s="63"/>
      <c r="D33" s="63"/>
      <c r="E33" s="63"/>
    </row>
    <row r="34" spans="1:5" ht="30" customHeight="1" x14ac:dyDescent="0.25">
      <c r="A34" s="59" t="s">
        <v>17</v>
      </c>
      <c r="B34" s="59"/>
      <c r="C34" s="59"/>
      <c r="D34" s="59"/>
      <c r="E34" s="59"/>
    </row>
    <row r="35" spans="1:5" x14ac:dyDescent="0.25">
      <c r="A35" s="60" t="s">
        <v>27</v>
      </c>
      <c r="B35" s="60"/>
      <c r="C35" s="60"/>
      <c r="D35" s="60"/>
      <c r="E35" s="5"/>
    </row>
    <row r="36" spans="1:5" ht="31.5" customHeight="1" x14ac:dyDescent="0.25">
      <c r="B36" s="61" t="s">
        <v>18</v>
      </c>
      <c r="C36" s="61"/>
      <c r="D36" s="61"/>
      <c r="E36" s="6" t="s">
        <v>6</v>
      </c>
    </row>
    <row r="37" spans="1:5" x14ac:dyDescent="0.25">
      <c r="A37" s="28"/>
      <c r="B37" s="28"/>
      <c r="C37" s="28"/>
      <c r="D37" s="28"/>
      <c r="E37" s="28"/>
    </row>
    <row r="38" spans="1:5" x14ac:dyDescent="0.25">
      <c r="A38" s="62" t="s">
        <v>44</v>
      </c>
      <c r="B38" s="62"/>
      <c r="C38" s="62"/>
      <c r="D38" s="62"/>
      <c r="E38" s="5"/>
    </row>
    <row r="39" spans="1:5" x14ac:dyDescent="0.25">
      <c r="B39" s="61" t="s">
        <v>18</v>
      </c>
      <c r="C39" s="61"/>
      <c r="D39" s="61"/>
      <c r="E39" s="6" t="s">
        <v>6</v>
      </c>
    </row>
    <row r="40" spans="1:5" ht="15" customHeight="1" x14ac:dyDescent="0.3">
      <c r="A40" s="17" t="s">
        <v>38</v>
      </c>
    </row>
    <row r="41" spans="1:5" ht="11.25" customHeight="1" x14ac:dyDescent="0.25"/>
    <row r="42" spans="1:5" x14ac:dyDescent="0.25">
      <c r="A42" s="14" t="s">
        <v>33</v>
      </c>
    </row>
    <row r="43" spans="1:5" ht="15" customHeight="1" x14ac:dyDescent="0.25">
      <c r="A43" s="2" t="s">
        <v>43</v>
      </c>
      <c r="B43" s="22">
        <f>'1кв'!B48</f>
        <v>8610.7899999999972</v>
      </c>
    </row>
    <row r="44" spans="1:5" ht="17.25" customHeight="1" x14ac:dyDescent="0.25">
      <c r="A44" s="18" t="s">
        <v>63</v>
      </c>
    </row>
    <row r="45" spans="1:5" x14ac:dyDescent="0.25">
      <c r="A45" s="2" t="s">
        <v>35</v>
      </c>
      <c r="B45" s="15">
        <v>36699.949999999997</v>
      </c>
    </row>
    <row r="46" spans="1:5" x14ac:dyDescent="0.25">
      <c r="A46" s="2" t="s">
        <v>54</v>
      </c>
      <c r="B46" s="31">
        <f>100*3</f>
        <v>300</v>
      </c>
    </row>
    <row r="47" spans="1:5" ht="27.6" x14ac:dyDescent="0.25">
      <c r="A47" s="30" t="s">
        <v>36</v>
      </c>
      <c r="B47" s="15">
        <f>E27</f>
        <v>27182.33</v>
      </c>
    </row>
    <row r="48" spans="1:5" x14ac:dyDescent="0.25">
      <c r="A48" s="16" t="s">
        <v>40</v>
      </c>
      <c r="B48" s="20">
        <f>B43+B45+B46-B47</f>
        <v>18428.409999999989</v>
      </c>
    </row>
  </sheetData>
  <mergeCells count="29"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  <mergeCell ref="A33:E33"/>
    <mergeCell ref="A14:E1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4:E34"/>
    <mergeCell ref="A35:D35"/>
    <mergeCell ref="B36:D36"/>
    <mergeCell ref="A38:D38"/>
    <mergeCell ref="B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topLeftCell="A20" zoomScaleNormal="100" zoomScaleSheetLayoutView="100" workbookViewId="0">
      <selection activeCell="A26" sqref="A26"/>
    </sheetView>
  </sheetViews>
  <sheetFormatPr defaultColWidth="9.109375" defaultRowHeight="13.8" x14ac:dyDescent="0.25"/>
  <cols>
    <col min="1" max="1" width="33.3320312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16384" width="9.109375" style="2"/>
  </cols>
  <sheetData>
    <row r="1" spans="1:5" ht="15.6" x14ac:dyDescent="0.25">
      <c r="A1" s="67" t="s">
        <v>11</v>
      </c>
      <c r="B1" s="67"/>
      <c r="C1" s="67"/>
      <c r="D1" s="67"/>
      <c r="E1" s="67"/>
    </row>
    <row r="2" spans="1:5" ht="32.25" customHeight="1" x14ac:dyDescent="0.3">
      <c r="A2" s="68" t="s">
        <v>12</v>
      </c>
      <c r="B2" s="69"/>
      <c r="C2" s="69"/>
      <c r="D2" s="69"/>
      <c r="E2" s="69"/>
    </row>
    <row r="3" spans="1:5" ht="15.6" x14ac:dyDescent="0.3">
      <c r="A3" s="68" t="s">
        <v>64</v>
      </c>
      <c r="B3" s="68"/>
      <c r="C3" s="68"/>
      <c r="D3" s="68"/>
      <c r="E3" s="68"/>
    </row>
    <row r="4" spans="1:5" s="1" customFormat="1" ht="17.25" customHeight="1" x14ac:dyDescent="0.3">
      <c r="A4" s="23" t="s">
        <v>13</v>
      </c>
      <c r="B4" s="21"/>
      <c r="C4" s="21"/>
      <c r="D4" s="71" t="s">
        <v>65</v>
      </c>
      <c r="E4" s="71"/>
    </row>
    <row r="5" spans="1:5" ht="8.25" customHeight="1" x14ac:dyDescent="0.25">
      <c r="A5" s="33"/>
      <c r="B5" s="4"/>
      <c r="C5" s="4"/>
      <c r="D5" s="4"/>
      <c r="E5" s="4"/>
    </row>
    <row r="6" spans="1:5" x14ac:dyDescent="0.25">
      <c r="A6" s="59" t="s">
        <v>0</v>
      </c>
      <c r="B6" s="59"/>
      <c r="C6" s="59"/>
      <c r="D6" s="59"/>
      <c r="E6" s="59"/>
    </row>
    <row r="7" spans="1:5" x14ac:dyDescent="0.25">
      <c r="A7" s="72" t="s">
        <v>23</v>
      </c>
      <c r="B7" s="72"/>
      <c r="C7" s="72"/>
      <c r="D7" s="72"/>
      <c r="E7" s="72"/>
    </row>
    <row r="8" spans="1:5" x14ac:dyDescent="0.25">
      <c r="A8" s="64" t="s">
        <v>1</v>
      </c>
      <c r="B8" s="64"/>
      <c r="C8" s="64"/>
      <c r="D8" s="64"/>
      <c r="E8" s="64"/>
    </row>
    <row r="9" spans="1:5" ht="18" customHeight="1" x14ac:dyDescent="0.25">
      <c r="A9" s="73" t="s">
        <v>41</v>
      </c>
      <c r="B9" s="73"/>
      <c r="C9" s="73"/>
      <c r="D9" s="73"/>
      <c r="E9" s="73"/>
    </row>
    <row r="10" spans="1:5" ht="22.5" customHeight="1" x14ac:dyDescent="0.25">
      <c r="A10" s="74" t="s">
        <v>14</v>
      </c>
      <c r="B10" s="75"/>
      <c r="C10" s="75"/>
      <c r="D10" s="75"/>
      <c r="E10" s="75"/>
    </row>
    <row r="11" spans="1:5" ht="30.75" customHeight="1" x14ac:dyDescent="0.25">
      <c r="A11" s="59" t="s">
        <v>42</v>
      </c>
      <c r="B11" s="59"/>
      <c r="C11" s="59"/>
      <c r="D11" s="59"/>
      <c r="E11" s="59"/>
    </row>
    <row r="12" spans="1:5" x14ac:dyDescent="0.25">
      <c r="A12" s="64" t="s">
        <v>15</v>
      </c>
      <c r="B12" s="65"/>
      <c r="C12" s="65"/>
      <c r="D12" s="65"/>
      <c r="E12" s="65"/>
    </row>
    <row r="13" spans="1:5" x14ac:dyDescent="0.25">
      <c r="A13" s="59" t="s">
        <v>22</v>
      </c>
      <c r="B13" s="59"/>
      <c r="C13" s="59"/>
      <c r="D13" s="59"/>
      <c r="E13" s="59"/>
    </row>
    <row r="14" spans="1:5" ht="11.25" customHeight="1" x14ac:dyDescent="0.25">
      <c r="A14" s="64" t="s">
        <v>2</v>
      </c>
      <c r="B14" s="65"/>
      <c r="C14" s="65"/>
      <c r="D14" s="65"/>
      <c r="E14" s="65"/>
    </row>
    <row r="15" spans="1:5" x14ac:dyDescent="0.25">
      <c r="A15" s="59" t="s">
        <v>21</v>
      </c>
      <c r="B15" s="59"/>
      <c r="C15" s="59"/>
      <c r="D15" s="59"/>
      <c r="E15" s="59"/>
    </row>
    <row r="16" spans="1:5" ht="10.5" customHeight="1" x14ac:dyDescent="0.25">
      <c r="A16" s="64" t="s">
        <v>16</v>
      </c>
      <c r="B16" s="65"/>
      <c r="C16" s="65"/>
      <c r="D16" s="65"/>
      <c r="E16" s="65"/>
    </row>
    <row r="17" spans="1:7" ht="30.75" customHeight="1" x14ac:dyDescent="0.25">
      <c r="A17" s="59" t="s">
        <v>37</v>
      </c>
      <c r="B17" s="59"/>
      <c r="C17" s="59"/>
      <c r="D17" s="59"/>
      <c r="E17" s="59"/>
    </row>
    <row r="18" spans="1:7" ht="63.75" customHeight="1" x14ac:dyDescent="0.25">
      <c r="A18" s="59" t="s">
        <v>24</v>
      </c>
      <c r="B18" s="59"/>
      <c r="C18" s="59"/>
      <c r="D18" s="59"/>
      <c r="E18" s="59"/>
    </row>
    <row r="19" spans="1:7" ht="33.75" customHeight="1" x14ac:dyDescent="0.25">
      <c r="A19" s="66" t="s">
        <v>25</v>
      </c>
      <c r="B19" s="66"/>
      <c r="C19" s="66"/>
      <c r="D19" s="66"/>
      <c r="E19" s="66"/>
    </row>
    <row r="20" spans="1:7" x14ac:dyDescent="0.25">
      <c r="A20" s="66"/>
      <c r="B20" s="66"/>
      <c r="C20" s="66"/>
      <c r="D20" s="66"/>
      <c r="E20" s="66"/>
      <c r="F20" s="2">
        <v>631.4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9.6" x14ac:dyDescent="0.25">
      <c r="A22" s="19" t="s">
        <v>45</v>
      </c>
      <c r="B22" s="9" t="s">
        <v>34</v>
      </c>
      <c r="C22" s="3" t="s">
        <v>4</v>
      </c>
      <c r="D22" s="3">
        <v>8.93</v>
      </c>
      <c r="E22" s="8">
        <f>D22*F20*G20</f>
        <v>16915.205999999998</v>
      </c>
    </row>
    <row r="23" spans="1:7" x14ac:dyDescent="0.25">
      <c r="A23" s="7" t="s">
        <v>39</v>
      </c>
      <c r="B23" s="9" t="s">
        <v>26</v>
      </c>
      <c r="C23" s="3" t="s">
        <v>4</v>
      </c>
      <c r="D23" s="3">
        <v>3.43</v>
      </c>
      <c r="E23" s="8">
        <f>D23*F20*G20</f>
        <v>6497.1060000000007</v>
      </c>
    </row>
    <row r="24" spans="1:7" ht="69" x14ac:dyDescent="0.25">
      <c r="A24" s="7" t="s">
        <v>57</v>
      </c>
      <c r="B24" s="9" t="s">
        <v>66</v>
      </c>
      <c r="C24" s="3" t="s">
        <v>4</v>
      </c>
      <c r="D24" s="3"/>
      <c r="E24" s="8">
        <f>798.31*3</f>
        <v>2394.9299999999998</v>
      </c>
    </row>
    <row r="25" spans="1:7" x14ac:dyDescent="0.25">
      <c r="A25" s="7" t="s">
        <v>28</v>
      </c>
      <c r="B25" s="9" t="s">
        <v>66</v>
      </c>
      <c r="C25" s="3" t="s">
        <v>30</v>
      </c>
      <c r="D25" s="3"/>
      <c r="E25" s="8">
        <v>795.05</v>
      </c>
    </row>
    <row r="26" spans="1:7" x14ac:dyDescent="0.25">
      <c r="A26" s="36" t="s">
        <v>68</v>
      </c>
      <c r="B26" s="9" t="s">
        <v>67</v>
      </c>
      <c r="C26" s="3" t="s">
        <v>30</v>
      </c>
      <c r="D26" s="3"/>
      <c r="E26" s="8">
        <v>5644.76</v>
      </c>
    </row>
    <row r="27" spans="1:7" x14ac:dyDescent="0.25">
      <c r="A27" s="10" t="s">
        <v>31</v>
      </c>
      <c r="B27" s="11"/>
      <c r="C27" s="12"/>
      <c r="D27" s="12"/>
      <c r="E27" s="13">
        <f>SUM(E22:E26)</f>
        <v>32247.051999999996</v>
      </c>
    </row>
    <row r="29" spans="1:7" ht="37.200000000000003" customHeight="1" x14ac:dyDescent="0.25">
      <c r="A29" s="76" t="s">
        <v>70</v>
      </c>
      <c r="B29" s="76"/>
      <c r="C29" s="76"/>
      <c r="D29" s="76"/>
      <c r="E29" s="76"/>
    </row>
    <row r="30" spans="1:7" ht="28.95" customHeight="1" x14ac:dyDescent="0.25">
      <c r="A30" s="59" t="s">
        <v>20</v>
      </c>
      <c r="B30" s="59"/>
      <c r="C30" s="59"/>
      <c r="D30" s="59"/>
      <c r="E30" s="59"/>
    </row>
    <row r="31" spans="1:7" x14ac:dyDescent="0.25">
      <c r="A31" s="59" t="s">
        <v>19</v>
      </c>
      <c r="B31" s="59"/>
      <c r="C31" s="59"/>
      <c r="D31" s="59"/>
      <c r="E31" s="59"/>
    </row>
    <row r="32" spans="1:7" s="14" customFormat="1" ht="31.2" customHeight="1" x14ac:dyDescent="0.25">
      <c r="A32" s="59" t="s">
        <v>32</v>
      </c>
      <c r="B32" s="59"/>
      <c r="C32" s="59"/>
      <c r="D32" s="59"/>
      <c r="E32" s="59"/>
    </row>
    <row r="33" spans="1:5" ht="21.6" customHeight="1" x14ac:dyDescent="0.25">
      <c r="A33" s="63" t="s">
        <v>5</v>
      </c>
      <c r="B33" s="63"/>
      <c r="C33" s="63"/>
      <c r="D33" s="63"/>
      <c r="E33" s="63"/>
    </row>
    <row r="34" spans="1:5" ht="30" customHeight="1" x14ac:dyDescent="0.25">
      <c r="A34" s="59" t="s">
        <v>17</v>
      </c>
      <c r="B34" s="59"/>
      <c r="C34" s="59"/>
      <c r="D34" s="59"/>
      <c r="E34" s="59"/>
    </row>
    <row r="35" spans="1:5" x14ac:dyDescent="0.25">
      <c r="A35" s="60" t="s">
        <v>27</v>
      </c>
      <c r="B35" s="60"/>
      <c r="C35" s="60"/>
      <c r="D35" s="60"/>
      <c r="E35" s="5"/>
    </row>
    <row r="36" spans="1:5" ht="31.5" customHeight="1" x14ac:dyDescent="0.25">
      <c r="B36" s="61" t="s">
        <v>18</v>
      </c>
      <c r="C36" s="61"/>
      <c r="D36" s="61"/>
      <c r="E36" s="6" t="s">
        <v>6</v>
      </c>
    </row>
    <row r="37" spans="1:5" x14ac:dyDescent="0.25">
      <c r="A37" s="32"/>
      <c r="B37" s="32"/>
      <c r="C37" s="32"/>
      <c r="D37" s="32"/>
      <c r="E37" s="32"/>
    </row>
    <row r="38" spans="1:5" x14ac:dyDescent="0.25">
      <c r="A38" s="62" t="s">
        <v>44</v>
      </c>
      <c r="B38" s="62"/>
      <c r="C38" s="62"/>
      <c r="D38" s="62"/>
      <c r="E38" s="5"/>
    </row>
    <row r="39" spans="1:5" x14ac:dyDescent="0.25">
      <c r="B39" s="61" t="s">
        <v>18</v>
      </c>
      <c r="C39" s="61"/>
      <c r="D39" s="61"/>
      <c r="E39" s="6" t="s">
        <v>6</v>
      </c>
    </row>
    <row r="40" spans="1:5" ht="15" customHeight="1" x14ac:dyDescent="0.3">
      <c r="A40" s="17" t="s">
        <v>38</v>
      </c>
    </row>
    <row r="41" spans="1:5" ht="11.25" customHeight="1" x14ac:dyDescent="0.25"/>
    <row r="42" spans="1:5" x14ac:dyDescent="0.25">
      <c r="A42" s="14" t="s">
        <v>33</v>
      </c>
    </row>
    <row r="43" spans="1:5" ht="15" customHeight="1" x14ac:dyDescent="0.25">
      <c r="A43" s="2" t="s">
        <v>43</v>
      </c>
      <c r="B43" s="22">
        <f>'2кв'!B48</f>
        <v>18428.409999999989</v>
      </c>
    </row>
    <row r="44" spans="1:5" ht="17.25" customHeight="1" x14ac:dyDescent="0.25">
      <c r="A44" s="18" t="s">
        <v>69</v>
      </c>
    </row>
    <row r="45" spans="1:5" x14ac:dyDescent="0.25">
      <c r="A45" s="2" t="s">
        <v>35</v>
      </c>
      <c r="B45" s="15">
        <v>35955.410000000003</v>
      </c>
    </row>
    <row r="46" spans="1:5" x14ac:dyDescent="0.25">
      <c r="A46" s="2" t="s">
        <v>54</v>
      </c>
      <c r="B46" s="31">
        <f>100*3</f>
        <v>300</v>
      </c>
    </row>
    <row r="47" spans="1:5" ht="27.6" x14ac:dyDescent="0.25">
      <c r="A47" s="34" t="s">
        <v>36</v>
      </c>
      <c r="B47" s="15">
        <f>E27</f>
        <v>32247.051999999996</v>
      </c>
    </row>
    <row r="48" spans="1:5" x14ac:dyDescent="0.25">
      <c r="A48" s="16" t="s">
        <v>40</v>
      </c>
      <c r="B48" s="20">
        <f>B43+B45+B46-B47</f>
        <v>22436.767999999996</v>
      </c>
    </row>
  </sheetData>
  <mergeCells count="29">
    <mergeCell ref="A34:E34"/>
    <mergeCell ref="A35:D35"/>
    <mergeCell ref="B36:D36"/>
    <mergeCell ref="A38:D38"/>
    <mergeCell ref="B39:D39"/>
    <mergeCell ref="A33:E33"/>
    <mergeCell ref="A14:E1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BreakPreview" zoomScaleNormal="100" zoomScaleSheetLayoutView="100" workbookViewId="0">
      <selection activeCell="G55" sqref="G55"/>
    </sheetView>
  </sheetViews>
  <sheetFormatPr defaultColWidth="9.109375" defaultRowHeight="13.8" x14ac:dyDescent="0.25"/>
  <cols>
    <col min="1" max="1" width="33.3320312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16384" width="9.109375" style="2"/>
  </cols>
  <sheetData>
    <row r="1" spans="1:5" ht="15.6" x14ac:dyDescent="0.25">
      <c r="A1" s="67" t="s">
        <v>11</v>
      </c>
      <c r="B1" s="67"/>
      <c r="C1" s="67"/>
      <c r="D1" s="67"/>
      <c r="E1" s="67"/>
    </row>
    <row r="2" spans="1:5" ht="32.25" customHeight="1" x14ac:dyDescent="0.3">
      <c r="A2" s="68" t="s">
        <v>12</v>
      </c>
      <c r="B2" s="69"/>
      <c r="C2" s="69"/>
      <c r="D2" s="69"/>
      <c r="E2" s="69"/>
    </row>
    <row r="3" spans="1:5" x14ac:dyDescent="0.25">
      <c r="A3" s="70" t="s">
        <v>71</v>
      </c>
      <c r="B3" s="70"/>
      <c r="C3" s="70"/>
      <c r="D3" s="70"/>
      <c r="E3" s="70"/>
    </row>
    <row r="4" spans="1:5" s="1" customFormat="1" ht="17.25" customHeight="1" x14ac:dyDescent="0.3">
      <c r="A4" s="23" t="s">
        <v>13</v>
      </c>
      <c r="B4" s="21"/>
      <c r="C4" s="21"/>
      <c r="D4" s="71" t="s">
        <v>72</v>
      </c>
      <c r="E4" s="71"/>
    </row>
    <row r="5" spans="1:5" ht="8.25" customHeight="1" x14ac:dyDescent="0.25">
      <c r="A5" s="38"/>
      <c r="B5" s="4"/>
      <c r="C5" s="4"/>
      <c r="D5" s="4"/>
      <c r="E5" s="4"/>
    </row>
    <row r="6" spans="1:5" x14ac:dyDescent="0.25">
      <c r="A6" s="59" t="s">
        <v>0</v>
      </c>
      <c r="B6" s="59"/>
      <c r="C6" s="59"/>
      <c r="D6" s="59"/>
      <c r="E6" s="59"/>
    </row>
    <row r="7" spans="1:5" x14ac:dyDescent="0.25">
      <c r="A7" s="72" t="s">
        <v>23</v>
      </c>
      <c r="B7" s="72"/>
      <c r="C7" s="72"/>
      <c r="D7" s="72"/>
      <c r="E7" s="72"/>
    </row>
    <row r="8" spans="1:5" x14ac:dyDescent="0.25">
      <c r="A8" s="64" t="s">
        <v>1</v>
      </c>
      <c r="B8" s="64"/>
      <c r="C8" s="64"/>
      <c r="D8" s="64"/>
      <c r="E8" s="64"/>
    </row>
    <row r="9" spans="1:5" ht="18" customHeight="1" x14ac:dyDescent="0.25">
      <c r="A9" s="73" t="s">
        <v>41</v>
      </c>
      <c r="B9" s="73"/>
      <c r="C9" s="73"/>
      <c r="D9" s="73"/>
      <c r="E9" s="73"/>
    </row>
    <row r="10" spans="1:5" ht="22.5" customHeight="1" x14ac:dyDescent="0.25">
      <c r="A10" s="74" t="s">
        <v>14</v>
      </c>
      <c r="B10" s="75"/>
      <c r="C10" s="75"/>
      <c r="D10" s="75"/>
      <c r="E10" s="75"/>
    </row>
    <row r="11" spans="1:5" ht="30.75" customHeight="1" x14ac:dyDescent="0.25">
      <c r="A11" s="59" t="s">
        <v>42</v>
      </c>
      <c r="B11" s="59"/>
      <c r="C11" s="59"/>
      <c r="D11" s="59"/>
      <c r="E11" s="59"/>
    </row>
    <row r="12" spans="1:5" x14ac:dyDescent="0.25">
      <c r="A12" s="64" t="s">
        <v>15</v>
      </c>
      <c r="B12" s="65"/>
      <c r="C12" s="65"/>
      <c r="D12" s="65"/>
      <c r="E12" s="65"/>
    </row>
    <row r="13" spans="1:5" x14ac:dyDescent="0.25">
      <c r="A13" s="59" t="s">
        <v>22</v>
      </c>
      <c r="B13" s="59"/>
      <c r="C13" s="59"/>
      <c r="D13" s="59"/>
      <c r="E13" s="59"/>
    </row>
    <row r="14" spans="1:5" ht="11.25" customHeight="1" x14ac:dyDescent="0.25">
      <c r="A14" s="64" t="s">
        <v>2</v>
      </c>
      <c r="B14" s="65"/>
      <c r="C14" s="65"/>
      <c r="D14" s="65"/>
      <c r="E14" s="65"/>
    </row>
    <row r="15" spans="1:5" x14ac:dyDescent="0.25">
      <c r="A15" s="59" t="s">
        <v>21</v>
      </c>
      <c r="B15" s="59"/>
      <c r="C15" s="59"/>
      <c r="D15" s="59"/>
      <c r="E15" s="59"/>
    </row>
    <row r="16" spans="1:5" ht="10.5" customHeight="1" x14ac:dyDescent="0.25">
      <c r="A16" s="64" t="s">
        <v>16</v>
      </c>
      <c r="B16" s="65"/>
      <c r="C16" s="65"/>
      <c r="D16" s="65"/>
      <c r="E16" s="65"/>
    </row>
    <row r="17" spans="1:7" ht="30.75" customHeight="1" x14ac:dyDescent="0.25">
      <c r="A17" s="59" t="s">
        <v>37</v>
      </c>
      <c r="B17" s="59"/>
      <c r="C17" s="59"/>
      <c r="D17" s="59"/>
      <c r="E17" s="59"/>
    </row>
    <row r="18" spans="1:7" ht="63.75" customHeight="1" x14ac:dyDescent="0.25">
      <c r="A18" s="59" t="s">
        <v>24</v>
      </c>
      <c r="B18" s="59"/>
      <c r="C18" s="59"/>
      <c r="D18" s="59"/>
      <c r="E18" s="59"/>
    </row>
    <row r="19" spans="1:7" ht="33.75" customHeight="1" x14ac:dyDescent="0.25">
      <c r="A19" s="66" t="s">
        <v>25</v>
      </c>
      <c r="B19" s="66"/>
      <c r="C19" s="66"/>
      <c r="D19" s="66"/>
      <c r="E19" s="66"/>
    </row>
    <row r="20" spans="1:7" x14ac:dyDescent="0.25">
      <c r="A20" s="66"/>
      <c r="B20" s="66"/>
      <c r="C20" s="66"/>
      <c r="D20" s="66"/>
      <c r="E20" s="66"/>
      <c r="F20" s="2">
        <v>631.4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9.6" x14ac:dyDescent="0.25">
      <c r="A22" s="19" t="s">
        <v>45</v>
      </c>
      <c r="B22" s="9" t="s">
        <v>34</v>
      </c>
      <c r="C22" s="3" t="s">
        <v>4</v>
      </c>
      <c r="D22" s="3">
        <v>8.93</v>
      </c>
      <c r="E22" s="8">
        <f>D22*F20*G20</f>
        <v>16915.205999999998</v>
      </c>
    </row>
    <row r="23" spans="1:7" x14ac:dyDescent="0.25">
      <c r="A23" s="7" t="s">
        <v>39</v>
      </c>
      <c r="B23" s="9" t="s">
        <v>26</v>
      </c>
      <c r="C23" s="3" t="s">
        <v>4</v>
      </c>
      <c r="D23" s="3">
        <v>3.43</v>
      </c>
      <c r="E23" s="8">
        <f>D23*F20*G20</f>
        <v>6497.1060000000007</v>
      </c>
    </row>
    <row r="24" spans="1:7" ht="69" x14ac:dyDescent="0.25">
      <c r="A24" s="7" t="s">
        <v>57</v>
      </c>
      <c r="B24" s="9" t="s">
        <v>66</v>
      </c>
      <c r="C24" s="3" t="s">
        <v>4</v>
      </c>
      <c r="D24" s="3"/>
      <c r="E24" s="8">
        <f>798.31*3</f>
        <v>2394.9299999999998</v>
      </c>
    </row>
    <row r="25" spans="1:7" x14ac:dyDescent="0.25">
      <c r="A25" s="7" t="s">
        <v>28</v>
      </c>
      <c r="B25" s="9" t="s">
        <v>66</v>
      </c>
      <c r="C25" s="3" t="s">
        <v>30</v>
      </c>
      <c r="D25" s="3"/>
      <c r="E25" s="8">
        <v>1578.05</v>
      </c>
    </row>
    <row r="26" spans="1:7" x14ac:dyDescent="0.25">
      <c r="A26" s="35" t="s">
        <v>73</v>
      </c>
      <c r="B26" s="9" t="s">
        <v>75</v>
      </c>
      <c r="C26" s="3" t="s">
        <v>61</v>
      </c>
      <c r="D26" s="3">
        <v>1</v>
      </c>
      <c r="E26" s="8">
        <f>D26*206.95</f>
        <v>206.95</v>
      </c>
    </row>
    <row r="27" spans="1:7" x14ac:dyDescent="0.25">
      <c r="A27" s="35" t="s">
        <v>74</v>
      </c>
      <c r="B27" s="9" t="s">
        <v>76</v>
      </c>
      <c r="C27" s="3" t="s">
        <v>61</v>
      </c>
      <c r="D27" s="3">
        <v>14</v>
      </c>
      <c r="E27" s="8">
        <f>D27*206.95</f>
        <v>2897.2999999999997</v>
      </c>
    </row>
    <row r="28" spans="1:7" x14ac:dyDescent="0.25">
      <c r="A28" s="10" t="s">
        <v>31</v>
      </c>
      <c r="B28" s="11"/>
      <c r="C28" s="12"/>
      <c r="D28" s="12"/>
      <c r="E28" s="13">
        <f>SUM(E22:E27)</f>
        <v>30489.541999999998</v>
      </c>
    </row>
    <row r="30" spans="1:7" ht="37.200000000000003" customHeight="1" x14ac:dyDescent="0.25">
      <c r="A30" s="76" t="s">
        <v>77</v>
      </c>
      <c r="B30" s="76"/>
      <c r="C30" s="76"/>
      <c r="D30" s="76"/>
      <c r="E30" s="76"/>
    </row>
    <row r="31" spans="1:7" ht="28.95" customHeight="1" x14ac:dyDescent="0.25">
      <c r="A31" s="59" t="s">
        <v>20</v>
      </c>
      <c r="B31" s="59"/>
      <c r="C31" s="59"/>
      <c r="D31" s="59"/>
      <c r="E31" s="59"/>
    </row>
    <row r="32" spans="1:7" x14ac:dyDescent="0.25">
      <c r="A32" s="59" t="s">
        <v>19</v>
      </c>
      <c r="B32" s="59"/>
      <c r="C32" s="59"/>
      <c r="D32" s="59"/>
      <c r="E32" s="59"/>
    </row>
    <row r="33" spans="1:5" s="14" customFormat="1" ht="31.2" customHeight="1" x14ac:dyDescent="0.25">
      <c r="A33" s="59" t="s">
        <v>32</v>
      </c>
      <c r="B33" s="59"/>
      <c r="C33" s="59"/>
      <c r="D33" s="59"/>
      <c r="E33" s="59"/>
    </row>
    <row r="34" spans="1:5" ht="21.6" customHeight="1" x14ac:dyDescent="0.25">
      <c r="A34" s="63" t="s">
        <v>5</v>
      </c>
      <c r="B34" s="63"/>
      <c r="C34" s="63"/>
      <c r="D34" s="63"/>
      <c r="E34" s="63"/>
    </row>
    <row r="35" spans="1:5" ht="30" customHeight="1" x14ac:dyDescent="0.25">
      <c r="A35" s="59" t="s">
        <v>17</v>
      </c>
      <c r="B35" s="59"/>
      <c r="C35" s="59"/>
      <c r="D35" s="59"/>
      <c r="E35" s="59"/>
    </row>
    <row r="36" spans="1:5" x14ac:dyDescent="0.25">
      <c r="A36" s="60" t="s">
        <v>27</v>
      </c>
      <c r="B36" s="60"/>
      <c r="C36" s="60"/>
      <c r="D36" s="60"/>
      <c r="E36" s="5"/>
    </row>
    <row r="37" spans="1:5" ht="31.5" customHeight="1" x14ac:dyDescent="0.25">
      <c r="B37" s="61" t="s">
        <v>18</v>
      </c>
      <c r="C37" s="61"/>
      <c r="D37" s="61"/>
      <c r="E37" s="6" t="s">
        <v>6</v>
      </c>
    </row>
    <row r="38" spans="1:5" x14ac:dyDescent="0.25">
      <c r="A38" s="37"/>
      <c r="B38" s="37"/>
      <c r="C38" s="37"/>
      <c r="D38" s="37"/>
      <c r="E38" s="37"/>
    </row>
    <row r="39" spans="1:5" x14ac:dyDescent="0.25">
      <c r="A39" s="62" t="s">
        <v>44</v>
      </c>
      <c r="B39" s="62"/>
      <c r="C39" s="62"/>
      <c r="D39" s="62"/>
      <c r="E39" s="5"/>
    </row>
    <row r="40" spans="1:5" x14ac:dyDescent="0.25">
      <c r="B40" s="61" t="s">
        <v>18</v>
      </c>
      <c r="C40" s="61"/>
      <c r="D40" s="61"/>
      <c r="E40" s="6" t="s">
        <v>6</v>
      </c>
    </row>
    <row r="41" spans="1:5" ht="15" customHeight="1" x14ac:dyDescent="0.3">
      <c r="A41" s="17" t="s">
        <v>38</v>
      </c>
    </row>
    <row r="42" spans="1:5" ht="11.25" customHeight="1" x14ac:dyDescent="0.25"/>
    <row r="43" spans="1:5" x14ac:dyDescent="0.25">
      <c r="A43" s="14" t="s">
        <v>33</v>
      </c>
    </row>
    <row r="44" spans="1:5" ht="15" customHeight="1" x14ac:dyDescent="0.25">
      <c r="A44" s="2" t="s">
        <v>43</v>
      </c>
      <c r="B44" s="22">
        <f>'3кв'!B48</f>
        <v>22436.767999999996</v>
      </c>
    </row>
    <row r="45" spans="1:5" ht="17.25" customHeight="1" x14ac:dyDescent="0.25">
      <c r="A45" s="18" t="s">
        <v>78</v>
      </c>
    </row>
    <row r="46" spans="1:5" x14ac:dyDescent="0.25">
      <c r="A46" s="2" t="s">
        <v>35</v>
      </c>
      <c r="B46" s="15">
        <v>36753.599999999999</v>
      </c>
    </row>
    <row r="47" spans="1:5" x14ac:dyDescent="0.25">
      <c r="A47" s="2" t="s">
        <v>54</v>
      </c>
      <c r="B47" s="31">
        <f>100*3</f>
        <v>300</v>
      </c>
    </row>
    <row r="48" spans="1:5" ht="27.6" x14ac:dyDescent="0.25">
      <c r="A48" s="39" t="s">
        <v>36</v>
      </c>
      <c r="B48" s="15">
        <f>E28</f>
        <v>30489.541999999998</v>
      </c>
    </row>
    <row r="49" spans="1:2" x14ac:dyDescent="0.25">
      <c r="A49" s="16" t="s">
        <v>40</v>
      </c>
      <c r="B49" s="20">
        <f>B44+B46+B47-B48</f>
        <v>29000.825999999997</v>
      </c>
    </row>
  </sheetData>
  <mergeCells count="29"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  <mergeCell ref="A34:E34"/>
    <mergeCell ref="A14:E14"/>
    <mergeCell ref="A15:E15"/>
    <mergeCell ref="A16:E16"/>
    <mergeCell ref="A17:E17"/>
    <mergeCell ref="A18:E18"/>
    <mergeCell ref="A19:E19"/>
    <mergeCell ref="A20:E20"/>
    <mergeCell ref="A30:E30"/>
    <mergeCell ref="A31:E31"/>
    <mergeCell ref="A32:E32"/>
    <mergeCell ref="A33:E33"/>
    <mergeCell ref="A35:E35"/>
    <mergeCell ref="A36:D36"/>
    <mergeCell ref="B37:D37"/>
    <mergeCell ref="A39:D39"/>
    <mergeCell ref="B40:D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view="pageBreakPreview" topLeftCell="A13" zoomScaleNormal="100" zoomScaleSheetLayoutView="100" workbookViewId="0">
      <selection activeCell="B37" sqref="B37"/>
    </sheetView>
  </sheetViews>
  <sheetFormatPr defaultRowHeight="14.4" x14ac:dyDescent="0.3"/>
  <cols>
    <col min="1" max="1" width="10.5546875" customWidth="1"/>
    <col min="2" max="2" width="54.33203125" customWidth="1"/>
    <col min="3" max="3" width="15.33203125" customWidth="1"/>
    <col min="4" max="4" width="11.88671875" customWidth="1"/>
    <col min="5" max="5" width="14.6640625" customWidth="1"/>
    <col min="6" max="6" width="12.44140625" customWidth="1"/>
    <col min="7" max="7" width="12" customWidth="1"/>
    <col min="8" max="8" width="13.5546875" customWidth="1"/>
  </cols>
  <sheetData>
    <row r="1" spans="1:5" ht="15.6" x14ac:dyDescent="0.3">
      <c r="A1" s="77" t="s">
        <v>79</v>
      </c>
      <c r="B1" s="77"/>
      <c r="C1" s="77"/>
      <c r="D1" s="40"/>
    </row>
    <row r="2" spans="1:5" ht="15.6" x14ac:dyDescent="0.3">
      <c r="A2" s="78" t="s">
        <v>80</v>
      </c>
      <c r="B2" s="78"/>
      <c r="C2" s="78"/>
      <c r="D2" s="1"/>
    </row>
    <row r="3" spans="1:5" ht="15.6" x14ac:dyDescent="0.3">
      <c r="A3" s="78" t="s">
        <v>81</v>
      </c>
      <c r="B3" s="78"/>
      <c r="C3" s="78"/>
      <c r="D3" s="1"/>
    </row>
    <row r="4" spans="1:5" ht="15.6" x14ac:dyDescent="0.3">
      <c r="A4" s="77" t="s">
        <v>96</v>
      </c>
      <c r="B4" s="77"/>
      <c r="C4" s="77"/>
      <c r="D4" s="40"/>
    </row>
    <row r="5" spans="1:5" ht="15.6" x14ac:dyDescent="0.3">
      <c r="A5" s="79"/>
      <c r="B5" s="79"/>
      <c r="C5" s="79"/>
      <c r="D5" s="1"/>
    </row>
    <row r="6" spans="1:5" ht="15.6" x14ac:dyDescent="0.3">
      <c r="A6" s="1"/>
      <c r="B6" s="41" t="s">
        <v>82</v>
      </c>
      <c r="C6" s="42">
        <f>'1кв'!B43</f>
        <v>-4079.37</v>
      </c>
      <c r="D6" s="43"/>
    </row>
    <row r="7" spans="1:5" ht="15.6" x14ac:dyDescent="0.3">
      <c r="A7" s="1"/>
      <c r="B7" s="41" t="s">
        <v>97</v>
      </c>
      <c r="C7" s="42"/>
      <c r="D7" s="43"/>
    </row>
    <row r="8" spans="1:5" ht="15.6" x14ac:dyDescent="0.3">
      <c r="A8" s="44" t="s">
        <v>83</v>
      </c>
      <c r="B8" s="41" t="s">
        <v>84</v>
      </c>
      <c r="C8" s="45">
        <f>'1кв'!B45+'2кв'!B45+'3кв'!B45+'4кв'!B46</f>
        <v>147083.35</v>
      </c>
      <c r="D8" s="46"/>
    </row>
    <row r="9" spans="1:5" ht="31.2" x14ac:dyDescent="0.3">
      <c r="A9" s="44"/>
      <c r="B9" s="47" t="s">
        <v>85</v>
      </c>
      <c r="C9" s="45">
        <f>300*4+550</f>
        <v>1750</v>
      </c>
      <c r="D9" s="46"/>
    </row>
    <row r="10" spans="1:5" ht="15.6" x14ac:dyDescent="0.3">
      <c r="A10" s="21"/>
      <c r="B10" s="41" t="s">
        <v>86</v>
      </c>
      <c r="C10" s="48">
        <f>SUM(C8:C9)</f>
        <v>148833.35</v>
      </c>
      <c r="D10" s="43"/>
    </row>
    <row r="11" spans="1:5" ht="15.6" x14ac:dyDescent="0.3">
      <c r="A11" s="1"/>
      <c r="B11" s="80"/>
      <c r="C11" s="80"/>
      <c r="D11" s="49"/>
    </row>
    <row r="12" spans="1:5" ht="15.6" x14ac:dyDescent="0.3">
      <c r="A12" s="1" t="s">
        <v>87</v>
      </c>
      <c r="B12" s="47" t="s">
        <v>88</v>
      </c>
      <c r="C12" s="50">
        <f>'1кв'!E22+'2кв'!E22+'3кв'!E22+'4кв'!E22</f>
        <v>67736.592000000004</v>
      </c>
      <c r="D12" s="49"/>
    </row>
    <row r="13" spans="1:5" ht="15.6" x14ac:dyDescent="0.3">
      <c r="A13" s="1"/>
      <c r="B13" s="7" t="s">
        <v>39</v>
      </c>
      <c r="C13" s="50">
        <f>'1кв'!E23+'2кв'!E23+'3кв'!E23+'4кв'!E23</f>
        <v>25495.932000000001</v>
      </c>
      <c r="D13" s="49"/>
      <c r="E13" s="51"/>
    </row>
    <row r="14" spans="1:5" ht="27.6" x14ac:dyDescent="0.3">
      <c r="B14" s="7" t="s">
        <v>48</v>
      </c>
      <c r="C14" s="50">
        <f>'1кв'!E24+'2кв'!E24+'3кв'!E24+'4кв'!E24</f>
        <v>7358.07</v>
      </c>
      <c r="D14" s="49"/>
    </row>
    <row r="15" spans="1:5" ht="15.6" x14ac:dyDescent="0.3">
      <c r="A15" s="1"/>
      <c r="B15" s="52" t="s">
        <v>28</v>
      </c>
      <c r="C15" s="50">
        <f>'1кв'!E25+'2кв'!E25+'3кв'!E25+'4кв'!E25</f>
        <v>3263.1499999999996</v>
      </c>
      <c r="D15" s="49"/>
    </row>
    <row r="16" spans="1:5" ht="15.6" x14ac:dyDescent="0.3">
      <c r="A16" s="1"/>
      <c r="B16" s="53" t="s">
        <v>98</v>
      </c>
      <c r="C16" s="54">
        <f>4*197.1+15*206.95</f>
        <v>3892.65</v>
      </c>
      <c r="D16" s="49"/>
    </row>
    <row r="17" spans="1:5" ht="15.6" x14ac:dyDescent="0.3">
      <c r="A17" s="1"/>
      <c r="B17" s="55" t="s">
        <v>89</v>
      </c>
      <c r="C17" s="54">
        <f>SUM(C18:C20)</f>
        <v>8006.76</v>
      </c>
      <c r="D17" s="49"/>
    </row>
    <row r="18" spans="1:5" ht="15.6" x14ac:dyDescent="0.3">
      <c r="A18" s="1"/>
      <c r="B18" s="7" t="s">
        <v>50</v>
      </c>
      <c r="C18" s="54">
        <v>2362</v>
      </c>
      <c r="D18" s="49"/>
    </row>
    <row r="19" spans="1:5" ht="15.6" x14ac:dyDescent="0.3">
      <c r="A19" s="1"/>
      <c r="B19" s="36" t="s">
        <v>68</v>
      </c>
      <c r="C19" s="54">
        <f>'3кв'!E26</f>
        <v>5644.76</v>
      </c>
      <c r="D19" s="49"/>
    </row>
    <row r="20" spans="1:5" ht="15.6" x14ac:dyDescent="0.3">
      <c r="A20" s="1"/>
      <c r="B20" s="36"/>
      <c r="C20" s="54"/>
      <c r="D20" s="49"/>
    </row>
    <row r="21" spans="1:5" ht="15.6" x14ac:dyDescent="0.3">
      <c r="A21" s="1"/>
      <c r="B21" s="56" t="s">
        <v>90</v>
      </c>
      <c r="C21" s="57">
        <f>SUM(C12:C17)</f>
        <v>115753.15399999999</v>
      </c>
      <c r="D21" s="49"/>
      <c r="E21" s="51"/>
    </row>
    <row r="22" spans="1:5" ht="15.6" x14ac:dyDescent="0.3">
      <c r="A22" s="1"/>
      <c r="B22" s="58" t="s">
        <v>91</v>
      </c>
      <c r="C22" s="57">
        <f>C6+C10-C21</f>
        <v>29000.826000000015</v>
      </c>
      <c r="D22" s="49"/>
    </row>
    <row r="23" spans="1:5" ht="15.6" x14ac:dyDescent="0.3">
      <c r="A23" s="1"/>
      <c r="B23" s="44"/>
      <c r="C23" s="44"/>
      <c r="D23" s="49"/>
    </row>
    <row r="24" spans="1:5" ht="15.6" x14ac:dyDescent="0.3">
      <c r="A24" s="1"/>
      <c r="B24" s="44"/>
      <c r="C24" s="44"/>
      <c r="D24" s="49"/>
    </row>
    <row r="25" spans="1:5" ht="15.6" x14ac:dyDescent="0.3">
      <c r="A25" s="1"/>
      <c r="B25" s="44"/>
      <c r="C25" s="44"/>
      <c r="D25" s="49"/>
    </row>
    <row r="26" spans="1:5" ht="15.6" x14ac:dyDescent="0.3">
      <c r="A26" s="44" t="s">
        <v>92</v>
      </c>
      <c r="C26" s="44"/>
      <c r="D26" s="49"/>
    </row>
    <row r="27" spans="1:5" ht="15.6" x14ac:dyDescent="0.3">
      <c r="A27" s="1"/>
      <c r="B27" s="44"/>
      <c r="C27" s="44"/>
      <c r="D27" s="49"/>
    </row>
    <row r="28" spans="1:5" ht="15.6" x14ac:dyDescent="0.3">
      <c r="A28" s="1"/>
      <c r="B28" s="44"/>
      <c r="C28" s="44"/>
      <c r="D28" s="49"/>
    </row>
    <row r="29" spans="1:5" ht="15.6" x14ac:dyDescent="0.3">
      <c r="A29" s="1" t="s">
        <v>93</v>
      </c>
      <c r="B29" s="44" t="s">
        <v>94</v>
      </c>
      <c r="C29" s="44"/>
      <c r="D29" s="49"/>
    </row>
    <row r="30" spans="1:5" ht="15.6" x14ac:dyDescent="0.3">
      <c r="A30" s="1"/>
      <c r="B30" s="44" t="s">
        <v>99</v>
      </c>
      <c r="C30" s="44"/>
      <c r="D30" s="49"/>
    </row>
    <row r="31" spans="1:5" ht="15.6" x14ac:dyDescent="0.3">
      <c r="A31" s="1"/>
      <c r="B31" s="44" t="s">
        <v>95</v>
      </c>
      <c r="C31" s="44"/>
      <c r="D31" s="49"/>
    </row>
    <row r="32" spans="1:5" ht="15.6" x14ac:dyDescent="0.3">
      <c r="A32" s="1"/>
      <c r="B32" s="44"/>
      <c r="C32" s="44"/>
      <c r="D32" s="49"/>
    </row>
    <row r="33" spans="1:4" ht="15.6" x14ac:dyDescent="0.3">
      <c r="A33" s="1"/>
      <c r="B33" s="44"/>
      <c r="C33" s="44"/>
      <c r="D33" s="49"/>
    </row>
    <row r="34" spans="1:4" ht="15.6" x14ac:dyDescent="0.3">
      <c r="A34" s="79" t="s">
        <v>100</v>
      </c>
      <c r="B34" s="79"/>
      <c r="C34" s="79"/>
      <c r="D34" s="49"/>
    </row>
    <row r="35" spans="1:4" ht="15.6" x14ac:dyDescent="0.3">
      <c r="A35" s="1"/>
      <c r="B35" s="44"/>
      <c r="C35" s="44"/>
      <c r="D35" s="49"/>
    </row>
    <row r="36" spans="1:4" ht="15.6" x14ac:dyDescent="0.3">
      <c r="A36" s="1"/>
      <c r="B36" s="44"/>
      <c r="C36" s="44"/>
      <c r="D36" s="49"/>
    </row>
    <row r="37" spans="1:4" ht="15.6" x14ac:dyDescent="0.3">
      <c r="A37" s="1"/>
      <c r="B37" s="44"/>
      <c r="C37" s="44"/>
      <c r="D37" s="49"/>
    </row>
    <row r="38" spans="1:4" ht="15.6" x14ac:dyDescent="0.3">
      <c r="A38" s="1"/>
      <c r="B38" s="44"/>
      <c r="C38" s="44"/>
      <c r="D38" s="49"/>
    </row>
  </sheetData>
  <mergeCells count="7">
    <mergeCell ref="B11:C11"/>
    <mergeCell ref="A34:C34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21</vt:i4>
      </vt:variant>
    </vt:vector>
  </HeadingPairs>
  <TitlesOfParts>
    <vt:vector size="26" baseType="lpstr">
      <vt:lpstr>1кв</vt:lpstr>
      <vt:lpstr>2кв</vt:lpstr>
      <vt:lpstr>3кв</vt:lpstr>
      <vt:lpstr>4кв</vt:lpstr>
      <vt:lpstr>отчет</vt:lpstr>
      <vt:lpstr>'1кв'!_edn1</vt:lpstr>
      <vt:lpstr>'2кв'!_edn1</vt:lpstr>
      <vt:lpstr>'3кв'!_edn1</vt:lpstr>
      <vt:lpstr>'4кв'!_edn1</vt:lpstr>
      <vt:lpstr>'1кв'!_edn2</vt:lpstr>
      <vt:lpstr>'2кв'!_edn2</vt:lpstr>
      <vt:lpstr>'3кв'!_edn2</vt:lpstr>
      <vt:lpstr>'4кв'!_edn2</vt:lpstr>
      <vt:lpstr>'1кв'!_edn3</vt:lpstr>
      <vt:lpstr>'2кв'!_edn3</vt:lpstr>
      <vt:lpstr>'3кв'!_edn3</vt:lpstr>
      <vt:lpstr>'4кв'!_edn3</vt:lpstr>
      <vt:lpstr>'1кв'!_edn4</vt:lpstr>
      <vt:lpstr>'2кв'!_edn4</vt:lpstr>
      <vt:lpstr>'3кв'!_edn4</vt:lpstr>
      <vt:lpstr>'4кв'!_edn4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2021-03-15T06:44:49Z</dcterms:modified>
</cp:coreProperties>
</file>