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28894429-2BB0-408E-80E1-0D2A6A0ABFA0}" xr6:coauthVersionLast="46" xr6:coauthVersionMax="46" xr10:uidLastSave="{00000000-0000-0000-0000-000000000000}"/>
  <bookViews>
    <workbookView xWindow="-120" yWindow="-120" windowWidth="24240" windowHeight="13290" activeTab="4" xr2:uid="{00000000-000D-0000-FFFF-FFFF00000000}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'3кв'!$A$1:$E$50</definedName>
    <definedName name="_xlnm.Print_Area" localSheetId="3">'4кв'!$A$1:$E$52</definedName>
    <definedName name="_xlnm.Print_Area" localSheetId="4">отчет!$A$1:$C$36</definedName>
  </definedNames>
  <calcPr calcId="191029"/>
</workbook>
</file>

<file path=xl/calcChain.xml><?xml version="1.0" encoding="utf-8"?>
<calcChain xmlns="http://schemas.openxmlformats.org/spreadsheetml/2006/main">
  <c r="C9" i="17" l="1"/>
  <c r="C10" i="17" s="1"/>
  <c r="C13" i="17"/>
  <c r="C14" i="17"/>
  <c r="C15" i="17"/>
  <c r="C12" i="17"/>
  <c r="C17" i="17"/>
  <c r="E23" i="16"/>
  <c r="E27" i="13"/>
  <c r="E27" i="14"/>
  <c r="E27" i="15"/>
  <c r="E29" i="16"/>
  <c r="C16" i="17"/>
  <c r="C20" i="17"/>
  <c r="C8" i="17"/>
  <c r="C6" i="17"/>
  <c r="C21" i="17" l="1"/>
  <c r="C22" i="17" s="1"/>
  <c r="E26" i="16"/>
  <c r="E28" i="16"/>
  <c r="E27" i="16"/>
  <c r="B51" i="16"/>
  <c r="B50" i="16"/>
  <c r="E24" i="16"/>
  <c r="E22" i="16"/>
  <c r="B48" i="15"/>
  <c r="E24" i="15"/>
  <c r="E23" i="15"/>
  <c r="E22" i="15"/>
  <c r="B49" i="15" l="1"/>
  <c r="E24" i="14"/>
  <c r="B48" i="14"/>
  <c r="E23" i="14"/>
  <c r="D22" i="14"/>
  <c r="E22" i="14" s="1"/>
  <c r="B49" i="14" l="1"/>
  <c r="B48" i="13"/>
  <c r="D22" i="13" l="1"/>
  <c r="E23" i="13" l="1"/>
  <c r="E22" i="13"/>
  <c r="B49" i="13" l="1"/>
  <c r="B50" i="13" s="1"/>
  <c r="B45" i="14" s="1"/>
  <c r="B50" i="14" s="1"/>
  <c r="B45" i="15" s="1"/>
  <c r="B50" i="15" s="1"/>
  <c r="B47" i="16" s="1"/>
  <c r="B52" i="16" s="1"/>
</calcChain>
</file>

<file path=xl/sharedStrings.xml><?xml version="1.0" encoding="utf-8"?>
<sst xmlns="http://schemas.openxmlformats.org/spreadsheetml/2006/main" count="279" uniqueCount="98">
  <si>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</si>
  <si>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</si>
  <si>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</si>
  <si>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</si>
  <si>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</si>
  <si>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</si>
  <si>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</si>
  <si>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</si>
  <si>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</si>
  <si>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</si>
  <si>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</si>
  <si>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</si>
  <si>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</si>
  <si>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</si>
  <si>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</si>
  <si>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</si>
  <si>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</si>
  <si>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</si>
  <si>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</si>
  <si>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</si>
  <si>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</si>
  <si>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</si>
  <si>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</si>
  <si>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</si>
  <si>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Гагарина, д. 2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</si>
  <si>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Гончаровой Марины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</si>
  <si>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7от 18.03.2013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</si>
  <si>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</si>
  <si>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Гагарина</t>
    </r>
  </si>
  <si>
    <t>постоянно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</si>
  <si>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</si>
  <si>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Гончаровой М.А.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</si>
  <si>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</si>
  <si>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</si>
  <si>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</si>
  <si>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</si>
  <si>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</si>
  <si>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</si>
  <si>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</si>
  <si>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</si>
  <si>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</si>
  <si>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</si>
  <si>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>Общая площадь квартир  - 636,3 м2</t>
  </si>
  <si>
    <t>1 квартал</t>
  </si>
  <si>
    <t xml:space="preserve">Остаток на начало квартала </t>
  </si>
  <si>
    <t xml:space="preserve">Услуги по содержанию многоквартирного дома </t>
  </si>
  <si>
    <t>за 1 квартал 2020 года</t>
  </si>
  <si>
    <t>"31" 03 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</si>
  <si>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</si>
  <si>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</si>
  <si>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Ремонт контейнерной площадки</t>
  </si>
  <si>
    <t>февраль</t>
  </si>
  <si>
    <t xml:space="preserve">           2. Всего за период с "01" 01 2020 г. по "31" 03 2020 г. выполнено работ (оказано услуг) на общую сумму двадцать четыре тысячи девятьсот девятнадцать рублей 59 копеек</t>
  </si>
  <si>
    <t>Предъявлено населению 35077,16 руб.</t>
  </si>
  <si>
    <t>Интернет Квант-телеком</t>
  </si>
  <si>
    <t>за 2 квартал 2020г.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</si>
  <si>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</si>
  <si>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</si>
  <si>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</si>
  <si>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Предъявлено населению 35055,96 руб.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</si>
  <si>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двадцать пять тысяч двести два рубля 98 копеек</t>
    </r>
  </si>
  <si>
    <t>за 3 квартал 2020г.</t>
  </si>
  <si>
    <t>"30" 09 2020 г.</t>
  </si>
  <si>
    <t>3 квартал</t>
  </si>
  <si>
    <t>Поверка ОПУ ХВС</t>
  </si>
  <si>
    <t>июль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</si>
  <si>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двадцать девять тысяч пятьсот восемьдесят восемь рублей 93 копейки</t>
    </r>
  </si>
  <si>
    <t>за 4 квартал 2020 года</t>
  </si>
  <si>
    <t>"31" 12  2020 г.</t>
  </si>
  <si>
    <t>4 квартал</t>
  </si>
  <si>
    <t>замена ввода ХВС</t>
  </si>
  <si>
    <t>Ремонт скамейки</t>
  </si>
  <si>
    <t>октябрь</t>
  </si>
  <si>
    <t>ноябрь</t>
  </si>
  <si>
    <t>усиление и установка скамеек 3шт (смета)</t>
  </si>
  <si>
    <t>ч/час</t>
  </si>
  <si>
    <t xml:space="preserve">           2. Всего за период с "01" 10 2020 г. по "31" 12 2020 г. выполнено работ (оказано услуг) на общую сумму пятьдесят девять тысяч сто пятьдесят рублей 76 копеек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</si>
  <si>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</si>
  <si>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</si>
  <si>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</si>
  <si>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</si>
  <si>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</si>
  <si>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</si>
  <si>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</si>
  <si>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</si>
  <si>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</si>
  <si>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</si>
  <si>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</si>
  <si>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</si>
  <si>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</si>
  <si>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</si>
  <si>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20210 год.</t>
  </si>
  <si>
    <t>Предложение по структуре тарифа на 2021 год.</t>
  </si>
  <si>
    <t>_____________________________________________</t>
  </si>
  <si>
    <t>по ж.д. ул.Гагарина,д.2</t>
  </si>
  <si>
    <t>Начислено всего 140245,04</t>
  </si>
  <si>
    <t>Оплачено за размещение оборудования в МОП интернет Квант-телеком</t>
  </si>
  <si>
    <t>Непредвиденные работы 22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</si>
</sst>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.00_ ;\-#,##0.00\ "/>
    <numFmt numFmtId="166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0" applyNumberFormat="1" applyFont="1"/>
    <xf numFmtId="164" fontId="4" fillId="0" borderId="0" xfId="1" applyFont="1"/>
    <xf numFmtId="0" fontId="10" fillId="0" borderId="0" xfId="0" applyFont="1"/>
    <xf numFmtId="0" fontId="4" fillId="2" borderId="0" xfId="0" applyFont="1" applyFill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39" fontId="8" fillId="0" borderId="0" xfId="0" applyNumberFormat="1" applyFont="1"/>
    <xf numFmtId="165" fontId="8" fillId="0" borderId="0" xfId="1" applyNumberFormat="1" applyFont="1"/>
    <xf numFmtId="0" fontId="3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1" applyFont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2" fillId="0" borderId="0" xfId="0" applyFont="1" applyAlignment="1">
      <alignment horizontal="right"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6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164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view="pageBreakPreview" topLeftCell="A26" zoomScaleNormal="100" zoomScaleSheetLayoutView="100" workbookViewId="0">
      <selection activeCell="B48" sqref="B48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" style="2" customWidth="1"/>
    <col min="9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0.7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46</v>
      </c>
      <c r="B3" s="46"/>
      <c r="C3" s="46"/>
      <c r="D3" s="46"/>
      <c r="E3" s="46"/>
    </row>
    <row r="4" spans="1:5" s="1" customFormat="1" ht="30" x14ac:dyDescent="0.25">
      <c r="A4" s="20" t="s">
        <v>13</v>
      </c>
      <c r="B4" s="4"/>
      <c r="C4" s="4"/>
      <c r="D4" s="4"/>
      <c r="E4" s="21" t="s">
        <v>47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47" t="s">
        <v>25</v>
      </c>
      <c r="B9" s="47"/>
      <c r="C9" s="47"/>
      <c r="D9" s="47"/>
      <c r="E9" s="47"/>
    </row>
    <row r="10" spans="1:5" ht="26.25" customHeight="1" x14ac:dyDescent="0.25">
      <c r="A10" s="49" t="s">
        <v>14</v>
      </c>
      <c r="B10" s="50"/>
      <c r="C10" s="50"/>
      <c r="D10" s="50"/>
      <c r="E10" s="50"/>
    </row>
    <row r="11" spans="1:5" ht="28.5" customHeight="1" x14ac:dyDescent="0.25">
      <c r="A11" s="47" t="s">
        <v>26</v>
      </c>
      <c r="B11" s="47"/>
      <c r="C11" s="47"/>
      <c r="D11" s="47"/>
      <c r="E11" s="47"/>
    </row>
    <row r="12" spans="1:5" x14ac:dyDescent="0.25">
      <c r="A12" s="41" t="s">
        <v>15</v>
      </c>
      <c r="B12" s="42"/>
      <c r="C12" s="42"/>
      <c r="D12" s="42"/>
      <c r="E12" s="42"/>
    </row>
    <row r="13" spans="1:5" x14ac:dyDescent="0.25">
      <c r="A13" s="47" t="s">
        <v>23</v>
      </c>
      <c r="B13" s="47"/>
      <c r="C13" s="47"/>
      <c r="D13" s="47"/>
      <c r="E13" s="47"/>
    </row>
    <row r="14" spans="1:5" x14ac:dyDescent="0.25">
      <c r="A14" s="41" t="s">
        <v>2</v>
      </c>
      <c r="B14" s="42"/>
      <c r="C14" s="42"/>
      <c r="D14" s="42"/>
      <c r="E14" s="42"/>
    </row>
    <row r="15" spans="1:5" x14ac:dyDescent="0.25">
      <c r="A15" s="47" t="s">
        <v>22</v>
      </c>
      <c r="B15" s="47"/>
      <c r="C15" s="47"/>
      <c r="D15" s="47"/>
      <c r="E15" s="47"/>
    </row>
    <row r="16" spans="1:5" x14ac:dyDescent="0.25">
      <c r="A16" s="41" t="s">
        <v>16</v>
      </c>
      <c r="B16" s="42"/>
      <c r="C16" s="42"/>
      <c r="D16" s="42"/>
      <c r="E16" s="42"/>
    </row>
    <row r="17" spans="1:9" x14ac:dyDescent="0.25">
      <c r="A17" s="47" t="s">
        <v>17</v>
      </c>
      <c r="B17" s="47"/>
      <c r="C17" s="47"/>
      <c r="D17" s="47"/>
      <c r="E17" s="47"/>
    </row>
    <row r="18" spans="1:9" ht="60.75" customHeight="1" x14ac:dyDescent="0.25">
      <c r="A18" s="47" t="s">
        <v>27</v>
      </c>
      <c r="B18" s="47"/>
      <c r="C18" s="47"/>
      <c r="D18" s="47"/>
      <c r="E18" s="47"/>
    </row>
    <row r="19" spans="1:9" ht="30" customHeight="1" x14ac:dyDescent="0.25">
      <c r="A19" s="52" t="s">
        <v>28</v>
      </c>
      <c r="B19" s="52"/>
      <c r="C19" s="52"/>
      <c r="D19" s="52"/>
      <c r="E19" s="52"/>
    </row>
    <row r="20" spans="1:9" x14ac:dyDescent="0.25">
      <c r="A20" s="52"/>
      <c r="B20" s="52"/>
      <c r="C20" s="52"/>
      <c r="D20" s="52"/>
      <c r="E20" s="52"/>
      <c r="F20" s="2">
        <v>636.29999999999995</v>
      </c>
      <c r="G20" s="2">
        <v>3</v>
      </c>
    </row>
    <row r="21" spans="1:9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9" ht="38.25" x14ac:dyDescent="0.25">
      <c r="A22" s="24" t="s">
        <v>45</v>
      </c>
      <c r="B22" s="9" t="s">
        <v>36</v>
      </c>
      <c r="C22" s="3" t="s">
        <v>4</v>
      </c>
      <c r="D22" s="3">
        <f>8.42</f>
        <v>8.42</v>
      </c>
      <c r="E22" s="8">
        <f>D22*F20*G20</f>
        <v>16072.937999999998</v>
      </c>
    </row>
    <row r="23" spans="1:9" x14ac:dyDescent="0.25">
      <c r="A23" s="7" t="s">
        <v>40</v>
      </c>
      <c r="B23" s="9" t="s">
        <v>29</v>
      </c>
      <c r="C23" s="3" t="s">
        <v>4</v>
      </c>
      <c r="D23" s="3">
        <v>3.3</v>
      </c>
      <c r="E23" s="8">
        <f>D23*F20*G20</f>
        <v>6299.37</v>
      </c>
    </row>
    <row r="24" spans="1:9" ht="60" x14ac:dyDescent="0.25">
      <c r="A24" s="7" t="s">
        <v>48</v>
      </c>
      <c r="B24" s="29" t="s">
        <v>49</v>
      </c>
      <c r="C24" s="3" t="s">
        <v>4</v>
      </c>
      <c r="D24" s="3"/>
      <c r="E24" s="8">
        <v>173.28</v>
      </c>
    </row>
    <row r="25" spans="1:9" s="18" customFormat="1" x14ac:dyDescent="0.25">
      <c r="A25" s="7" t="s">
        <v>32</v>
      </c>
      <c r="B25" s="9" t="s">
        <v>43</v>
      </c>
      <c r="C25" s="3" t="s">
        <v>33</v>
      </c>
      <c r="D25" s="3"/>
      <c r="E25" s="8">
        <v>12</v>
      </c>
    </row>
    <row r="26" spans="1:9" s="18" customFormat="1" x14ac:dyDescent="0.25">
      <c r="A26" s="7" t="s">
        <v>50</v>
      </c>
      <c r="B26" s="9" t="s">
        <v>51</v>
      </c>
      <c r="C26" s="3" t="s">
        <v>33</v>
      </c>
      <c r="D26" s="3"/>
      <c r="E26" s="8">
        <v>2362</v>
      </c>
    </row>
    <row r="27" spans="1:9" s="18" customFormat="1" x14ac:dyDescent="0.25">
      <c r="A27" s="10" t="s">
        <v>34</v>
      </c>
      <c r="B27" s="11"/>
      <c r="C27" s="12"/>
      <c r="D27" s="12"/>
      <c r="E27" s="13">
        <f>SUM(E22:E26)</f>
        <v>24919.587999999996</v>
      </c>
    </row>
    <row r="28" spans="1:9" s="18" customFormat="1" x14ac:dyDescent="0.25">
      <c r="A28" s="2"/>
      <c r="B28" s="2"/>
      <c r="C28" s="2"/>
      <c r="D28" s="2"/>
      <c r="E28" s="2"/>
    </row>
    <row r="29" spans="1:9" s="14" customFormat="1" ht="36" customHeight="1" x14ac:dyDescent="0.25">
      <c r="A29" s="53" t="s">
        <v>52</v>
      </c>
      <c r="B29" s="53"/>
      <c r="C29" s="53"/>
      <c r="D29" s="53"/>
      <c r="E29" s="53"/>
    </row>
    <row r="30" spans="1:9" ht="29.25" customHeight="1" x14ac:dyDescent="0.25">
      <c r="A30" s="47" t="s">
        <v>21</v>
      </c>
      <c r="B30" s="47"/>
      <c r="C30" s="47"/>
      <c r="D30" s="47"/>
      <c r="E30" s="47"/>
    </row>
    <row r="31" spans="1:9" x14ac:dyDescent="0.25">
      <c r="A31" s="47" t="s">
        <v>20</v>
      </c>
      <c r="B31" s="47"/>
      <c r="C31" s="47"/>
      <c r="D31" s="47"/>
      <c r="E31" s="47"/>
    </row>
    <row r="32" spans="1:9" ht="30" customHeight="1" x14ac:dyDescent="0.25">
      <c r="A32" s="47" t="s">
        <v>35</v>
      </c>
      <c r="B32" s="47"/>
      <c r="C32" s="47"/>
      <c r="D32" s="47"/>
      <c r="E32" s="47"/>
      <c r="I32" s="2" t="s">
        <v>18</v>
      </c>
    </row>
    <row r="33" spans="1:8" x14ac:dyDescent="0.25">
      <c r="A33" s="47" t="s">
        <v>18</v>
      </c>
      <c r="B33" s="47"/>
      <c r="C33" s="47"/>
      <c r="D33" s="47"/>
      <c r="E33" s="47"/>
      <c r="F33" s="14"/>
      <c r="G33" s="14"/>
      <c r="H33" s="15"/>
    </row>
    <row r="34" spans="1:8" ht="30.75" customHeight="1" x14ac:dyDescent="0.25">
      <c r="A34" s="51" t="s">
        <v>5</v>
      </c>
      <c r="B34" s="51"/>
      <c r="C34" s="51"/>
      <c r="D34" s="51"/>
      <c r="E34" s="51"/>
    </row>
    <row r="35" spans="1:8" x14ac:dyDescent="0.25">
      <c r="A35" s="47" t="s">
        <v>18</v>
      </c>
      <c r="B35" s="47"/>
      <c r="C35" s="47"/>
      <c r="D35" s="47"/>
      <c r="E35" s="47"/>
    </row>
    <row r="36" spans="1:8" x14ac:dyDescent="0.25">
      <c r="A36" s="54" t="s">
        <v>30</v>
      </c>
      <c r="B36" s="54"/>
      <c r="C36" s="54"/>
      <c r="D36" s="54"/>
      <c r="E36" s="5"/>
    </row>
    <row r="37" spans="1:8" x14ac:dyDescent="0.25">
      <c r="B37" s="55" t="s">
        <v>19</v>
      </c>
      <c r="C37" s="55"/>
      <c r="D37" s="55"/>
      <c r="E37" s="6" t="s">
        <v>6</v>
      </c>
    </row>
    <row r="38" spans="1:8" x14ac:dyDescent="0.25">
      <c r="A38" s="25"/>
      <c r="B38" s="25"/>
      <c r="C38" s="25"/>
      <c r="D38" s="25"/>
      <c r="E38" s="25"/>
    </row>
    <row r="39" spans="1:8" x14ac:dyDescent="0.25">
      <c r="A39" s="54" t="s">
        <v>31</v>
      </c>
      <c r="B39" s="54"/>
      <c r="C39" s="54"/>
      <c r="D39" s="54"/>
      <c r="E39" s="5"/>
    </row>
    <row r="40" spans="1:8" x14ac:dyDescent="0.25">
      <c r="B40" s="55" t="s">
        <v>19</v>
      </c>
      <c r="C40" s="55"/>
      <c r="D40" s="55"/>
      <c r="E40" s="6" t="s">
        <v>6</v>
      </c>
    </row>
    <row r="43" spans="1:8" x14ac:dyDescent="0.25">
      <c r="A43" s="2" t="s">
        <v>42</v>
      </c>
    </row>
    <row r="44" spans="1:8" x14ac:dyDescent="0.25">
      <c r="A44" s="14" t="s">
        <v>37</v>
      </c>
    </row>
    <row r="45" spans="1:8" x14ac:dyDescent="0.25">
      <c r="A45" s="2" t="s">
        <v>44</v>
      </c>
      <c r="B45" s="23">
        <v>36935.24</v>
      </c>
    </row>
    <row r="46" spans="1:8" x14ac:dyDescent="0.25">
      <c r="A46" s="19" t="s">
        <v>53</v>
      </c>
      <c r="B46" s="16"/>
    </row>
    <row r="47" spans="1:8" x14ac:dyDescent="0.25">
      <c r="A47" s="2" t="s">
        <v>38</v>
      </c>
      <c r="B47" s="28">
        <v>35351.68</v>
      </c>
    </row>
    <row r="48" spans="1:8" x14ac:dyDescent="0.25">
      <c r="A48" s="2" t="s">
        <v>54</v>
      </c>
      <c r="B48" s="28">
        <f>100*8.5</f>
        <v>850</v>
      </c>
    </row>
    <row r="49" spans="1:2" ht="30" x14ac:dyDescent="0.25">
      <c r="A49" s="27" t="s">
        <v>39</v>
      </c>
      <c r="B49" s="28">
        <f>E27</f>
        <v>24919.587999999996</v>
      </c>
    </row>
    <row r="50" spans="1:2" x14ac:dyDescent="0.25">
      <c r="A50" s="17" t="s">
        <v>41</v>
      </c>
      <c r="B50" s="22">
        <f>B45+B47+B48-B49</f>
        <v>48217.332000000002</v>
      </c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0"/>
  <sheetViews>
    <sheetView view="pageBreakPreview" topLeftCell="A33" zoomScaleNormal="100" zoomScaleSheetLayoutView="100" workbookViewId="0">
      <selection activeCell="E27" sqref="E26:E27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" style="2" customWidth="1"/>
    <col min="9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0.75" customHeight="1" x14ac:dyDescent="0.25">
      <c r="A2" s="44" t="s">
        <v>12</v>
      </c>
      <c r="B2" s="45"/>
      <c r="C2" s="45"/>
      <c r="D2" s="45"/>
      <c r="E2" s="45"/>
    </row>
    <row r="3" spans="1:5" ht="15.75" x14ac:dyDescent="0.25">
      <c r="A3" s="44" t="s">
        <v>55</v>
      </c>
      <c r="B3" s="44"/>
      <c r="C3" s="44"/>
      <c r="D3" s="44"/>
      <c r="E3" s="44"/>
    </row>
    <row r="4" spans="1:5" s="1" customFormat="1" ht="15.75" x14ac:dyDescent="0.25">
      <c r="A4" s="36" t="s">
        <v>13</v>
      </c>
      <c r="B4" s="37"/>
      <c r="C4" s="37"/>
      <c r="D4" s="56" t="s">
        <v>56</v>
      </c>
      <c r="E4" s="56"/>
    </row>
    <row r="5" spans="1:5" x14ac:dyDescent="0.25">
      <c r="A5" s="31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47" t="s">
        <v>25</v>
      </c>
      <c r="B9" s="47"/>
      <c r="C9" s="47"/>
      <c r="D9" s="47"/>
      <c r="E9" s="47"/>
    </row>
    <row r="10" spans="1:5" ht="26.25" customHeight="1" x14ac:dyDescent="0.25">
      <c r="A10" s="49" t="s">
        <v>14</v>
      </c>
      <c r="B10" s="50"/>
      <c r="C10" s="50"/>
      <c r="D10" s="50"/>
      <c r="E10" s="50"/>
    </row>
    <row r="11" spans="1:5" ht="28.5" customHeight="1" x14ac:dyDescent="0.25">
      <c r="A11" s="47" t="s">
        <v>26</v>
      </c>
      <c r="B11" s="47"/>
      <c r="C11" s="47"/>
      <c r="D11" s="47"/>
      <c r="E11" s="47"/>
    </row>
    <row r="12" spans="1:5" x14ac:dyDescent="0.25">
      <c r="A12" s="41" t="s">
        <v>15</v>
      </c>
      <c r="B12" s="42"/>
      <c r="C12" s="42"/>
      <c r="D12" s="42"/>
      <c r="E12" s="42"/>
    </row>
    <row r="13" spans="1:5" x14ac:dyDescent="0.25">
      <c r="A13" s="47" t="s">
        <v>23</v>
      </c>
      <c r="B13" s="47"/>
      <c r="C13" s="47"/>
      <c r="D13" s="47"/>
      <c r="E13" s="47"/>
    </row>
    <row r="14" spans="1:5" x14ac:dyDescent="0.25">
      <c r="A14" s="41" t="s">
        <v>2</v>
      </c>
      <c r="B14" s="42"/>
      <c r="C14" s="42"/>
      <c r="D14" s="42"/>
      <c r="E14" s="42"/>
    </row>
    <row r="15" spans="1:5" x14ac:dyDescent="0.25">
      <c r="A15" s="47" t="s">
        <v>22</v>
      </c>
      <c r="B15" s="47"/>
      <c r="C15" s="47"/>
      <c r="D15" s="47"/>
      <c r="E15" s="47"/>
    </row>
    <row r="16" spans="1:5" x14ac:dyDescent="0.25">
      <c r="A16" s="41" t="s">
        <v>16</v>
      </c>
      <c r="B16" s="42"/>
      <c r="C16" s="42"/>
      <c r="D16" s="42"/>
      <c r="E16" s="42"/>
    </row>
    <row r="17" spans="1:9" x14ac:dyDescent="0.25">
      <c r="A17" s="47" t="s">
        <v>17</v>
      </c>
      <c r="B17" s="47"/>
      <c r="C17" s="47"/>
      <c r="D17" s="47"/>
      <c r="E17" s="47"/>
    </row>
    <row r="18" spans="1:9" ht="60.75" customHeight="1" x14ac:dyDescent="0.25">
      <c r="A18" s="47" t="s">
        <v>27</v>
      </c>
      <c r="B18" s="47"/>
      <c r="C18" s="47"/>
      <c r="D18" s="47"/>
      <c r="E18" s="47"/>
    </row>
    <row r="19" spans="1:9" ht="30" customHeight="1" x14ac:dyDescent="0.25">
      <c r="A19" s="52" t="s">
        <v>28</v>
      </c>
      <c r="B19" s="52"/>
      <c r="C19" s="52"/>
      <c r="D19" s="52"/>
      <c r="E19" s="52"/>
    </row>
    <row r="20" spans="1:9" x14ac:dyDescent="0.25">
      <c r="A20" s="52"/>
      <c r="B20" s="52"/>
      <c r="C20" s="52"/>
      <c r="D20" s="52"/>
      <c r="E20" s="52"/>
      <c r="F20" s="2">
        <v>636.29999999999995</v>
      </c>
      <c r="G20" s="2">
        <v>3</v>
      </c>
    </row>
    <row r="21" spans="1:9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9" ht="38.25" x14ac:dyDescent="0.25">
      <c r="A22" s="24" t="s">
        <v>45</v>
      </c>
      <c r="B22" s="9" t="s">
        <v>36</v>
      </c>
      <c r="C22" s="3" t="s">
        <v>4</v>
      </c>
      <c r="D22" s="3">
        <f>8.42</f>
        <v>8.42</v>
      </c>
      <c r="E22" s="8">
        <f>D22*F20*G20</f>
        <v>16072.937999999998</v>
      </c>
    </row>
    <row r="23" spans="1:9" x14ac:dyDescent="0.25">
      <c r="A23" s="7" t="s">
        <v>40</v>
      </c>
      <c r="B23" s="9" t="s">
        <v>29</v>
      </c>
      <c r="C23" s="3" t="s">
        <v>4</v>
      </c>
      <c r="D23" s="3">
        <v>3.3</v>
      </c>
      <c r="E23" s="8">
        <f>D23*F20*G20</f>
        <v>6299.37</v>
      </c>
    </row>
    <row r="24" spans="1:9" ht="75" x14ac:dyDescent="0.25">
      <c r="A24" s="7" t="s">
        <v>57</v>
      </c>
      <c r="B24" s="9" t="s">
        <v>58</v>
      </c>
      <c r="C24" s="3" t="s">
        <v>4</v>
      </c>
      <c r="D24" s="3"/>
      <c r="E24" s="8">
        <f>798.31*3</f>
        <v>2394.9299999999998</v>
      </c>
    </row>
    <row r="25" spans="1:9" s="18" customFormat="1" x14ac:dyDescent="0.25">
      <c r="A25" s="7" t="s">
        <v>32</v>
      </c>
      <c r="B25" s="9" t="s">
        <v>58</v>
      </c>
      <c r="C25" s="3" t="s">
        <v>33</v>
      </c>
      <c r="D25" s="3"/>
      <c r="E25" s="8">
        <v>435.74</v>
      </c>
    </row>
    <row r="26" spans="1:9" s="18" customFormat="1" x14ac:dyDescent="0.25">
      <c r="A26" s="7"/>
      <c r="B26" s="9"/>
      <c r="C26" s="3"/>
      <c r="D26" s="3"/>
      <c r="E26" s="8"/>
    </row>
    <row r="27" spans="1:9" s="18" customFormat="1" x14ac:dyDescent="0.25">
      <c r="A27" s="10" t="s">
        <v>34</v>
      </c>
      <c r="B27" s="11"/>
      <c r="C27" s="12"/>
      <c r="D27" s="12"/>
      <c r="E27" s="13">
        <f>SUM(E22:E26)</f>
        <v>25202.977999999999</v>
      </c>
    </row>
    <row r="28" spans="1:9" s="18" customFormat="1" x14ac:dyDescent="0.25">
      <c r="A28" s="2"/>
      <c r="B28" s="2"/>
      <c r="C28" s="2"/>
      <c r="D28" s="2"/>
      <c r="E28" s="2"/>
    </row>
    <row r="29" spans="1:9" s="14" customFormat="1" ht="36" customHeight="1" x14ac:dyDescent="0.25">
      <c r="A29" s="53" t="s">
        <v>60</v>
      </c>
      <c r="B29" s="53"/>
      <c r="C29" s="53"/>
      <c r="D29" s="53"/>
      <c r="E29" s="53"/>
    </row>
    <row r="30" spans="1:9" ht="28.5" customHeight="1" x14ac:dyDescent="0.25">
      <c r="A30" s="47" t="s">
        <v>21</v>
      </c>
      <c r="B30" s="47"/>
      <c r="C30" s="47"/>
      <c r="D30" s="47"/>
      <c r="E30" s="47"/>
    </row>
    <row r="31" spans="1:9" x14ac:dyDescent="0.25">
      <c r="A31" s="47" t="s">
        <v>20</v>
      </c>
      <c r="B31" s="47"/>
      <c r="C31" s="47"/>
      <c r="D31" s="47"/>
      <c r="E31" s="47"/>
    </row>
    <row r="32" spans="1:9" ht="30" customHeight="1" x14ac:dyDescent="0.25">
      <c r="A32" s="47" t="s">
        <v>35</v>
      </c>
      <c r="B32" s="47"/>
      <c r="C32" s="47"/>
      <c r="D32" s="47"/>
      <c r="E32" s="47"/>
      <c r="I32" s="2" t="s">
        <v>18</v>
      </c>
    </row>
    <row r="33" spans="1:8" x14ac:dyDescent="0.25">
      <c r="A33" s="47" t="s">
        <v>18</v>
      </c>
      <c r="B33" s="47"/>
      <c r="C33" s="47"/>
      <c r="D33" s="47"/>
      <c r="E33" s="47"/>
      <c r="F33" s="14"/>
      <c r="G33" s="14"/>
      <c r="H33" s="15"/>
    </row>
    <row r="34" spans="1:8" ht="30.75" customHeight="1" x14ac:dyDescent="0.25">
      <c r="A34" s="51" t="s">
        <v>5</v>
      </c>
      <c r="B34" s="51"/>
      <c r="C34" s="51"/>
      <c r="D34" s="51"/>
      <c r="E34" s="51"/>
    </row>
    <row r="35" spans="1:8" x14ac:dyDescent="0.25">
      <c r="A35" s="47" t="s">
        <v>18</v>
      </c>
      <c r="B35" s="47"/>
      <c r="C35" s="47"/>
      <c r="D35" s="47"/>
      <c r="E35" s="47"/>
    </row>
    <row r="36" spans="1:8" x14ac:dyDescent="0.25">
      <c r="A36" s="54" t="s">
        <v>30</v>
      </c>
      <c r="B36" s="54"/>
      <c r="C36" s="54"/>
      <c r="D36" s="54"/>
      <c r="E36" s="5"/>
    </row>
    <row r="37" spans="1:8" x14ac:dyDescent="0.25">
      <c r="B37" s="55" t="s">
        <v>19</v>
      </c>
      <c r="C37" s="55"/>
      <c r="D37" s="55"/>
      <c r="E37" s="6" t="s">
        <v>6</v>
      </c>
    </row>
    <row r="38" spans="1:8" x14ac:dyDescent="0.25">
      <c r="A38" s="30"/>
      <c r="B38" s="30"/>
      <c r="C38" s="30"/>
      <c r="D38" s="30"/>
      <c r="E38" s="30"/>
    </row>
    <row r="39" spans="1:8" x14ac:dyDescent="0.25">
      <c r="A39" s="54" t="s">
        <v>31</v>
      </c>
      <c r="B39" s="54"/>
      <c r="C39" s="54"/>
      <c r="D39" s="54"/>
      <c r="E39" s="5"/>
    </row>
    <row r="40" spans="1:8" x14ac:dyDescent="0.25">
      <c r="B40" s="55" t="s">
        <v>19</v>
      </c>
      <c r="C40" s="55"/>
      <c r="D40" s="55"/>
      <c r="E40" s="6" t="s">
        <v>6</v>
      </c>
    </row>
    <row r="43" spans="1:8" x14ac:dyDescent="0.25">
      <c r="A43" s="2" t="s">
        <v>42</v>
      </c>
    </row>
    <row r="44" spans="1:8" x14ac:dyDescent="0.25">
      <c r="A44" s="14" t="s">
        <v>37</v>
      </c>
    </row>
    <row r="45" spans="1:8" x14ac:dyDescent="0.25">
      <c r="A45" s="2" t="s">
        <v>44</v>
      </c>
      <c r="B45" s="23">
        <f>'1кв'!B50</f>
        <v>48217.332000000002</v>
      </c>
    </row>
    <row r="46" spans="1:8" x14ac:dyDescent="0.25">
      <c r="A46" s="19" t="s">
        <v>59</v>
      </c>
      <c r="B46" s="16"/>
    </row>
    <row r="47" spans="1:8" x14ac:dyDescent="0.25">
      <c r="A47" s="2" t="s">
        <v>38</v>
      </c>
      <c r="B47" s="28">
        <v>33921.15</v>
      </c>
    </row>
    <row r="48" spans="1:8" x14ac:dyDescent="0.25">
      <c r="A48" s="2" t="s">
        <v>54</v>
      </c>
      <c r="B48" s="28">
        <f>100*3</f>
        <v>300</v>
      </c>
    </row>
    <row r="49" spans="1:2" ht="30" x14ac:dyDescent="0.25">
      <c r="A49" s="32" t="s">
        <v>39</v>
      </c>
      <c r="B49" s="28">
        <f>E27</f>
        <v>25202.977999999999</v>
      </c>
    </row>
    <row r="50" spans="1:2" x14ac:dyDescent="0.25">
      <c r="A50" s="17" t="s">
        <v>41</v>
      </c>
      <c r="B50" s="22">
        <f>B45+B47+B48-B49</f>
        <v>57235.504000000001</v>
      </c>
    </row>
  </sheetData>
  <mergeCells count="30">
    <mergeCell ref="A39:D39"/>
    <mergeCell ref="B40:D40"/>
    <mergeCell ref="A14:E14"/>
    <mergeCell ref="A8:E8"/>
    <mergeCell ref="A35:E35"/>
    <mergeCell ref="A36:D36"/>
    <mergeCell ref="B37:D37"/>
    <mergeCell ref="A9:E9"/>
    <mergeCell ref="A10:E10"/>
    <mergeCell ref="A11:E11"/>
    <mergeCell ref="A12:E12"/>
    <mergeCell ref="A13:E13"/>
    <mergeCell ref="A33:E3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1:E1"/>
    <mergeCell ref="A2:E2"/>
    <mergeCell ref="A3:E3"/>
    <mergeCell ref="A6:E6"/>
    <mergeCell ref="A7:E7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view="pageBreakPreview" topLeftCell="A22" zoomScaleNormal="100" zoomScaleSheetLayoutView="100" workbookViewId="0">
      <selection activeCell="E27" sqref="E27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" style="2" customWidth="1"/>
    <col min="9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0.75" customHeight="1" x14ac:dyDescent="0.25">
      <c r="A2" s="44" t="s">
        <v>12</v>
      </c>
      <c r="B2" s="45"/>
      <c r="C2" s="45"/>
      <c r="D2" s="45"/>
      <c r="E2" s="45"/>
    </row>
    <row r="3" spans="1:5" ht="15.75" x14ac:dyDescent="0.25">
      <c r="A3" s="44" t="s">
        <v>61</v>
      </c>
      <c r="B3" s="44"/>
      <c r="C3" s="44"/>
      <c r="D3" s="44"/>
      <c r="E3" s="44"/>
    </row>
    <row r="4" spans="1:5" s="1" customFormat="1" ht="15.75" x14ac:dyDescent="0.25">
      <c r="A4" s="36" t="s">
        <v>13</v>
      </c>
      <c r="B4" s="37"/>
      <c r="C4" s="37"/>
      <c r="D4" s="56" t="s">
        <v>62</v>
      </c>
      <c r="E4" s="56"/>
    </row>
    <row r="5" spans="1:5" x14ac:dyDescent="0.25">
      <c r="A5" s="34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47" t="s">
        <v>25</v>
      </c>
      <c r="B9" s="47"/>
      <c r="C9" s="47"/>
      <c r="D9" s="47"/>
      <c r="E9" s="47"/>
    </row>
    <row r="10" spans="1:5" ht="26.25" customHeight="1" x14ac:dyDescent="0.25">
      <c r="A10" s="49" t="s">
        <v>14</v>
      </c>
      <c r="B10" s="50"/>
      <c r="C10" s="50"/>
      <c r="D10" s="50"/>
      <c r="E10" s="50"/>
    </row>
    <row r="11" spans="1:5" ht="28.5" customHeight="1" x14ac:dyDescent="0.25">
      <c r="A11" s="47" t="s">
        <v>26</v>
      </c>
      <c r="B11" s="47"/>
      <c r="C11" s="47"/>
      <c r="D11" s="47"/>
      <c r="E11" s="47"/>
    </row>
    <row r="12" spans="1:5" x14ac:dyDescent="0.25">
      <c r="A12" s="41" t="s">
        <v>15</v>
      </c>
      <c r="B12" s="42"/>
      <c r="C12" s="42"/>
      <c r="D12" s="42"/>
      <c r="E12" s="42"/>
    </row>
    <row r="13" spans="1:5" x14ac:dyDescent="0.25">
      <c r="A13" s="47" t="s">
        <v>23</v>
      </c>
      <c r="B13" s="47"/>
      <c r="C13" s="47"/>
      <c r="D13" s="47"/>
      <c r="E13" s="47"/>
    </row>
    <row r="14" spans="1:5" x14ac:dyDescent="0.25">
      <c r="A14" s="41" t="s">
        <v>2</v>
      </c>
      <c r="B14" s="42"/>
      <c r="C14" s="42"/>
      <c r="D14" s="42"/>
      <c r="E14" s="42"/>
    </row>
    <row r="15" spans="1:5" x14ac:dyDescent="0.25">
      <c r="A15" s="47" t="s">
        <v>22</v>
      </c>
      <c r="B15" s="47"/>
      <c r="C15" s="47"/>
      <c r="D15" s="47"/>
      <c r="E15" s="47"/>
    </row>
    <row r="16" spans="1:5" x14ac:dyDescent="0.25">
      <c r="A16" s="41" t="s">
        <v>16</v>
      </c>
      <c r="B16" s="42"/>
      <c r="C16" s="42"/>
      <c r="D16" s="42"/>
      <c r="E16" s="42"/>
    </row>
    <row r="17" spans="1:9" x14ac:dyDescent="0.25">
      <c r="A17" s="47" t="s">
        <v>17</v>
      </c>
      <c r="B17" s="47"/>
      <c r="C17" s="47"/>
      <c r="D17" s="47"/>
      <c r="E17" s="47"/>
    </row>
    <row r="18" spans="1:9" ht="60.75" customHeight="1" x14ac:dyDescent="0.25">
      <c r="A18" s="47" t="s">
        <v>27</v>
      </c>
      <c r="B18" s="47"/>
      <c r="C18" s="47"/>
      <c r="D18" s="47"/>
      <c r="E18" s="47"/>
    </row>
    <row r="19" spans="1:9" ht="30" customHeight="1" x14ac:dyDescent="0.25">
      <c r="A19" s="52" t="s">
        <v>28</v>
      </c>
      <c r="B19" s="52"/>
      <c r="C19" s="52"/>
      <c r="D19" s="52"/>
      <c r="E19" s="52"/>
    </row>
    <row r="20" spans="1:9" x14ac:dyDescent="0.25">
      <c r="A20" s="52"/>
      <c r="B20" s="52"/>
      <c r="C20" s="52"/>
      <c r="D20" s="52"/>
      <c r="E20" s="52"/>
      <c r="F20" s="2">
        <v>636.29999999999995</v>
      </c>
      <c r="G20" s="2">
        <v>3</v>
      </c>
    </row>
    <row r="21" spans="1:9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9" ht="38.25" x14ac:dyDescent="0.25">
      <c r="A22" s="24" t="s">
        <v>45</v>
      </c>
      <c r="B22" s="9" t="s">
        <v>36</v>
      </c>
      <c r="C22" s="3" t="s">
        <v>4</v>
      </c>
      <c r="D22" s="3">
        <v>8.93</v>
      </c>
      <c r="E22" s="8">
        <f>D22*F20*G20</f>
        <v>17046.476999999999</v>
      </c>
    </row>
    <row r="23" spans="1:9" x14ac:dyDescent="0.25">
      <c r="A23" s="7" t="s">
        <v>40</v>
      </c>
      <c r="B23" s="9" t="s">
        <v>29</v>
      </c>
      <c r="C23" s="3" t="s">
        <v>4</v>
      </c>
      <c r="D23" s="3">
        <v>3.43</v>
      </c>
      <c r="E23" s="8">
        <f>D23*F20*G20</f>
        <v>6547.527</v>
      </c>
    </row>
    <row r="24" spans="1:9" ht="75" x14ac:dyDescent="0.25">
      <c r="A24" s="7" t="s">
        <v>57</v>
      </c>
      <c r="B24" s="9" t="s">
        <v>63</v>
      </c>
      <c r="C24" s="3" t="s">
        <v>4</v>
      </c>
      <c r="D24" s="3"/>
      <c r="E24" s="8">
        <f>798.31*3</f>
        <v>2394.9299999999998</v>
      </c>
    </row>
    <row r="25" spans="1:9" s="18" customFormat="1" x14ac:dyDescent="0.25">
      <c r="A25" s="7" t="s">
        <v>32</v>
      </c>
      <c r="B25" s="9" t="s">
        <v>63</v>
      </c>
      <c r="C25" s="3" t="s">
        <v>33</v>
      </c>
      <c r="D25" s="3"/>
      <c r="E25" s="8">
        <v>0</v>
      </c>
    </row>
    <row r="26" spans="1:9" s="18" customFormat="1" x14ac:dyDescent="0.25">
      <c r="A26" s="7" t="s">
        <v>64</v>
      </c>
      <c r="B26" s="9" t="s">
        <v>65</v>
      </c>
      <c r="C26" s="3" t="s">
        <v>33</v>
      </c>
      <c r="D26" s="3"/>
      <c r="E26" s="8">
        <v>3600</v>
      </c>
    </row>
    <row r="27" spans="1:9" s="18" customFormat="1" x14ac:dyDescent="0.25">
      <c r="A27" s="10" t="s">
        <v>34</v>
      </c>
      <c r="B27" s="11"/>
      <c r="C27" s="12"/>
      <c r="D27" s="12"/>
      <c r="E27" s="13">
        <f>SUM(E22:E26)</f>
        <v>29588.934000000001</v>
      </c>
    </row>
    <row r="28" spans="1:9" s="18" customFormat="1" x14ac:dyDescent="0.25">
      <c r="A28" s="2"/>
      <c r="B28" s="2"/>
      <c r="C28" s="2"/>
      <c r="D28" s="2"/>
      <c r="E28" s="2"/>
    </row>
    <row r="29" spans="1:9" s="14" customFormat="1" ht="30.6" customHeight="1" x14ac:dyDescent="0.25">
      <c r="A29" s="53" t="s">
        <v>66</v>
      </c>
      <c r="B29" s="53"/>
      <c r="C29" s="53"/>
      <c r="D29" s="53"/>
      <c r="E29" s="53"/>
    </row>
    <row r="30" spans="1:9" ht="33" customHeight="1" x14ac:dyDescent="0.25">
      <c r="A30" s="47" t="s">
        <v>21</v>
      </c>
      <c r="B30" s="47"/>
      <c r="C30" s="47"/>
      <c r="D30" s="47"/>
      <c r="E30" s="47"/>
    </row>
    <row r="31" spans="1:9" x14ac:dyDescent="0.25">
      <c r="A31" s="47" t="s">
        <v>20</v>
      </c>
      <c r="B31" s="47"/>
      <c r="C31" s="47"/>
      <c r="D31" s="47"/>
      <c r="E31" s="47"/>
    </row>
    <row r="32" spans="1:9" ht="30" customHeight="1" x14ac:dyDescent="0.25">
      <c r="A32" s="47" t="s">
        <v>35</v>
      </c>
      <c r="B32" s="47"/>
      <c r="C32" s="47"/>
      <c r="D32" s="47"/>
      <c r="E32" s="47"/>
      <c r="I32" s="2" t="s">
        <v>18</v>
      </c>
    </row>
    <row r="33" spans="1:8" x14ac:dyDescent="0.25">
      <c r="A33" s="47" t="s">
        <v>18</v>
      </c>
      <c r="B33" s="47"/>
      <c r="C33" s="47"/>
      <c r="D33" s="47"/>
      <c r="E33" s="47"/>
      <c r="F33" s="14"/>
      <c r="G33" s="14"/>
      <c r="H33" s="15"/>
    </row>
    <row r="34" spans="1:8" ht="30.75" customHeight="1" x14ac:dyDescent="0.25">
      <c r="A34" s="51" t="s">
        <v>5</v>
      </c>
      <c r="B34" s="51"/>
      <c r="C34" s="51"/>
      <c r="D34" s="51"/>
      <c r="E34" s="51"/>
    </row>
    <row r="35" spans="1:8" x14ac:dyDescent="0.25">
      <c r="A35" s="47" t="s">
        <v>18</v>
      </c>
      <c r="B35" s="47"/>
      <c r="C35" s="47"/>
      <c r="D35" s="47"/>
      <c r="E35" s="47"/>
    </row>
    <row r="36" spans="1:8" x14ac:dyDescent="0.25">
      <c r="A36" s="54" t="s">
        <v>30</v>
      </c>
      <c r="B36" s="54"/>
      <c r="C36" s="54"/>
      <c r="D36" s="54"/>
      <c r="E36" s="5"/>
    </row>
    <row r="37" spans="1:8" x14ac:dyDescent="0.25">
      <c r="B37" s="55" t="s">
        <v>19</v>
      </c>
      <c r="C37" s="55"/>
      <c r="D37" s="55"/>
      <c r="E37" s="6" t="s">
        <v>6</v>
      </c>
    </row>
    <row r="38" spans="1:8" x14ac:dyDescent="0.25">
      <c r="A38" s="33"/>
      <c r="B38" s="33"/>
      <c r="C38" s="33"/>
      <c r="D38" s="33"/>
      <c r="E38" s="33"/>
    </row>
    <row r="39" spans="1:8" x14ac:dyDescent="0.25">
      <c r="A39" s="54" t="s">
        <v>31</v>
      </c>
      <c r="B39" s="54"/>
      <c r="C39" s="54"/>
      <c r="D39" s="54"/>
      <c r="E39" s="5"/>
    </row>
    <row r="40" spans="1:8" x14ac:dyDescent="0.25">
      <c r="B40" s="55" t="s">
        <v>19</v>
      </c>
      <c r="C40" s="55"/>
      <c r="D40" s="55"/>
      <c r="E40" s="6" t="s">
        <v>6</v>
      </c>
    </row>
    <row r="43" spans="1:8" x14ac:dyDescent="0.25">
      <c r="A43" s="2" t="s">
        <v>42</v>
      </c>
    </row>
    <row r="44" spans="1:8" x14ac:dyDescent="0.25">
      <c r="A44" s="14" t="s">
        <v>37</v>
      </c>
    </row>
    <row r="45" spans="1:8" x14ac:dyDescent="0.25">
      <c r="A45" s="2" t="s">
        <v>44</v>
      </c>
      <c r="B45" s="23">
        <f>'2кв'!B50</f>
        <v>57235.504000000001</v>
      </c>
    </row>
    <row r="46" spans="1:8" x14ac:dyDescent="0.25">
      <c r="A46" s="19" t="s">
        <v>59</v>
      </c>
      <c r="B46" s="16"/>
    </row>
    <row r="47" spans="1:8" x14ac:dyDescent="0.25">
      <c r="A47" s="2" t="s">
        <v>38</v>
      </c>
      <c r="B47" s="28">
        <v>38171.68</v>
      </c>
    </row>
    <row r="48" spans="1:8" x14ac:dyDescent="0.25">
      <c r="A48" s="2" t="s">
        <v>54</v>
      </c>
      <c r="B48" s="28">
        <f>100*3</f>
        <v>300</v>
      </c>
    </row>
    <row r="49" spans="1:2" ht="30" x14ac:dyDescent="0.25">
      <c r="A49" s="35" t="s">
        <v>39</v>
      </c>
      <c r="B49" s="28">
        <f>E27</f>
        <v>29588.934000000001</v>
      </c>
    </row>
    <row r="50" spans="1:2" x14ac:dyDescent="0.25">
      <c r="A50" s="17" t="s">
        <v>41</v>
      </c>
      <c r="B50" s="22">
        <f>B45+B47+B48-B49</f>
        <v>66118.25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AC4F7-3664-47E2-8B88-A7C09A9B4D5A}">
  <dimension ref="A1:I52"/>
  <sheetViews>
    <sheetView view="pageBreakPreview" topLeftCell="A36" zoomScaleNormal="100" zoomScaleSheetLayoutView="100" workbookViewId="0">
      <selection activeCell="B40" sqref="A40:D42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" style="2" customWidth="1"/>
    <col min="9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0.7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67</v>
      </c>
      <c r="B3" s="46"/>
      <c r="C3" s="46"/>
      <c r="D3" s="46"/>
      <c r="E3" s="46"/>
    </row>
    <row r="4" spans="1:5" s="1" customFormat="1" ht="15.75" x14ac:dyDescent="0.25">
      <c r="A4" s="36" t="s">
        <v>13</v>
      </c>
      <c r="B4" s="37"/>
      <c r="C4" s="37"/>
      <c r="D4" s="56" t="s">
        <v>68</v>
      </c>
      <c r="E4" s="56"/>
    </row>
    <row r="5" spans="1:5" x14ac:dyDescent="0.25">
      <c r="A5" s="39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47" t="s">
        <v>25</v>
      </c>
      <c r="B9" s="47"/>
      <c r="C9" s="47"/>
      <c r="D9" s="47"/>
      <c r="E9" s="47"/>
    </row>
    <row r="10" spans="1:5" ht="26.25" customHeight="1" x14ac:dyDescent="0.25">
      <c r="A10" s="49" t="s">
        <v>14</v>
      </c>
      <c r="B10" s="50"/>
      <c r="C10" s="50"/>
      <c r="D10" s="50"/>
      <c r="E10" s="50"/>
    </row>
    <row r="11" spans="1:5" ht="28.5" customHeight="1" x14ac:dyDescent="0.25">
      <c r="A11" s="47" t="s">
        <v>26</v>
      </c>
      <c r="B11" s="47"/>
      <c r="C11" s="47"/>
      <c r="D11" s="47"/>
      <c r="E11" s="47"/>
    </row>
    <row r="12" spans="1:5" x14ac:dyDescent="0.25">
      <c r="A12" s="41" t="s">
        <v>15</v>
      </c>
      <c r="B12" s="42"/>
      <c r="C12" s="42"/>
      <c r="D12" s="42"/>
      <c r="E12" s="42"/>
    </row>
    <row r="13" spans="1:5" x14ac:dyDescent="0.25">
      <c r="A13" s="47" t="s">
        <v>23</v>
      </c>
      <c r="B13" s="47"/>
      <c r="C13" s="47"/>
      <c r="D13" s="47"/>
      <c r="E13" s="47"/>
    </row>
    <row r="14" spans="1:5" x14ac:dyDescent="0.25">
      <c r="A14" s="41" t="s">
        <v>2</v>
      </c>
      <c r="B14" s="42"/>
      <c r="C14" s="42"/>
      <c r="D14" s="42"/>
      <c r="E14" s="42"/>
    </row>
    <row r="15" spans="1:5" x14ac:dyDescent="0.25">
      <c r="A15" s="47" t="s">
        <v>22</v>
      </c>
      <c r="B15" s="47"/>
      <c r="C15" s="47"/>
      <c r="D15" s="47"/>
      <c r="E15" s="47"/>
    </row>
    <row r="16" spans="1:5" x14ac:dyDescent="0.25">
      <c r="A16" s="41" t="s">
        <v>16</v>
      </c>
      <c r="B16" s="42"/>
      <c r="C16" s="42"/>
      <c r="D16" s="42"/>
      <c r="E16" s="42"/>
    </row>
    <row r="17" spans="1:7" x14ac:dyDescent="0.25">
      <c r="A17" s="47" t="s">
        <v>17</v>
      </c>
      <c r="B17" s="47"/>
      <c r="C17" s="47"/>
      <c r="D17" s="47"/>
      <c r="E17" s="47"/>
    </row>
    <row r="18" spans="1:7" ht="60.75" customHeight="1" x14ac:dyDescent="0.25">
      <c r="A18" s="47" t="s">
        <v>27</v>
      </c>
      <c r="B18" s="47"/>
      <c r="C18" s="47"/>
      <c r="D18" s="47"/>
      <c r="E18" s="47"/>
    </row>
    <row r="19" spans="1:7" ht="30" customHeight="1" x14ac:dyDescent="0.25">
      <c r="A19" s="52" t="s">
        <v>28</v>
      </c>
      <c r="B19" s="52"/>
      <c r="C19" s="52"/>
      <c r="D19" s="52"/>
      <c r="E19" s="52"/>
    </row>
    <row r="20" spans="1:7" x14ac:dyDescent="0.25">
      <c r="A20" s="52"/>
      <c r="B20" s="52"/>
      <c r="C20" s="52"/>
      <c r="D20" s="52"/>
      <c r="E20" s="52"/>
      <c r="F20" s="2">
        <v>636.29999999999995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4" t="s">
        <v>45</v>
      </c>
      <c r="B22" s="9" t="s">
        <v>36</v>
      </c>
      <c r="C22" s="3" t="s">
        <v>4</v>
      </c>
      <c r="D22" s="3">
        <v>8.93</v>
      </c>
      <c r="E22" s="8">
        <f>D22*F20*G20</f>
        <v>17046.476999999999</v>
      </c>
    </row>
    <row r="23" spans="1:7" x14ac:dyDescent="0.25">
      <c r="A23" s="7" t="s">
        <v>40</v>
      </c>
      <c r="B23" s="9" t="s">
        <v>29</v>
      </c>
      <c r="C23" s="3" t="s">
        <v>4</v>
      </c>
      <c r="D23" s="3">
        <v>3.43</v>
      </c>
      <c r="E23" s="8">
        <f>D23*F20*G20</f>
        <v>6547.527</v>
      </c>
    </row>
    <row r="24" spans="1:7" ht="75" x14ac:dyDescent="0.25">
      <c r="A24" s="7" t="s">
        <v>57</v>
      </c>
      <c r="B24" s="9" t="s">
        <v>69</v>
      </c>
      <c r="C24" s="3" t="s">
        <v>4</v>
      </c>
      <c r="D24" s="3"/>
      <c r="E24" s="8">
        <f>798.31*3</f>
        <v>2394.9299999999998</v>
      </c>
    </row>
    <row r="25" spans="1:7" s="18" customFormat="1" x14ac:dyDescent="0.25">
      <c r="A25" s="7" t="s">
        <v>32</v>
      </c>
      <c r="B25" s="9" t="s">
        <v>69</v>
      </c>
      <c r="C25" s="3" t="s">
        <v>33</v>
      </c>
      <c r="D25" s="3"/>
      <c r="E25" s="8">
        <v>709.11</v>
      </c>
    </row>
    <row r="26" spans="1:7" s="18" customFormat="1" ht="30" x14ac:dyDescent="0.25">
      <c r="A26" s="57" t="s">
        <v>74</v>
      </c>
      <c r="B26" s="9" t="s">
        <v>72</v>
      </c>
      <c r="C26" s="3" t="s">
        <v>75</v>
      </c>
      <c r="D26" s="3">
        <v>26</v>
      </c>
      <c r="E26" s="8">
        <f>D26*206.95+22519.12</f>
        <v>27899.82</v>
      </c>
    </row>
    <row r="27" spans="1:7" s="18" customFormat="1" x14ac:dyDescent="0.25">
      <c r="A27" s="58" t="s">
        <v>70</v>
      </c>
      <c r="B27" s="9" t="s">
        <v>72</v>
      </c>
      <c r="C27" s="3" t="s">
        <v>75</v>
      </c>
      <c r="D27" s="3">
        <v>17</v>
      </c>
      <c r="E27" s="8">
        <f>D27*206.95</f>
        <v>3518.1499999999996</v>
      </c>
    </row>
    <row r="28" spans="1:7" s="18" customFormat="1" x14ac:dyDescent="0.25">
      <c r="A28" s="58" t="s">
        <v>71</v>
      </c>
      <c r="B28" s="9" t="s">
        <v>73</v>
      </c>
      <c r="C28" s="3" t="s">
        <v>75</v>
      </c>
      <c r="D28" s="3">
        <v>5</v>
      </c>
      <c r="E28" s="8">
        <f>D28*206.95</f>
        <v>1034.75</v>
      </c>
    </row>
    <row r="29" spans="1:7" s="18" customFormat="1" x14ac:dyDescent="0.25">
      <c r="A29" s="10" t="s">
        <v>34</v>
      </c>
      <c r="B29" s="11"/>
      <c r="C29" s="12"/>
      <c r="D29" s="12"/>
      <c r="E29" s="13">
        <f>SUM(E22:E28)</f>
        <v>59150.764000000003</v>
      </c>
    </row>
    <row r="30" spans="1:7" s="18" customFormat="1" x14ac:dyDescent="0.25">
      <c r="A30" s="2"/>
      <c r="B30" s="2"/>
      <c r="C30" s="2"/>
      <c r="D30" s="2"/>
      <c r="E30" s="2"/>
    </row>
    <row r="31" spans="1:7" s="14" customFormat="1" ht="30.6" customHeight="1" x14ac:dyDescent="0.25">
      <c r="A31" s="53" t="s">
        <v>76</v>
      </c>
      <c r="B31" s="53"/>
      <c r="C31" s="53"/>
      <c r="D31" s="53"/>
      <c r="E31" s="53"/>
    </row>
    <row r="32" spans="1:7" ht="33.75" customHeight="1" x14ac:dyDescent="0.25">
      <c r="A32" s="47" t="s">
        <v>21</v>
      </c>
      <c r="B32" s="47"/>
      <c r="C32" s="47"/>
      <c r="D32" s="47"/>
      <c r="E32" s="47"/>
    </row>
    <row r="33" spans="1:9" x14ac:dyDescent="0.25">
      <c r="A33" s="47" t="s">
        <v>20</v>
      </c>
      <c r="B33" s="47"/>
      <c r="C33" s="47"/>
      <c r="D33" s="47"/>
      <c r="E33" s="47"/>
    </row>
    <row r="34" spans="1:9" ht="30" customHeight="1" x14ac:dyDescent="0.25">
      <c r="A34" s="47" t="s">
        <v>35</v>
      </c>
      <c r="B34" s="47"/>
      <c r="C34" s="47"/>
      <c r="D34" s="47"/>
      <c r="E34" s="47"/>
      <c r="I34" s="2" t="s">
        <v>18</v>
      </c>
    </row>
    <row r="35" spans="1:9" x14ac:dyDescent="0.25">
      <c r="A35" s="47" t="s">
        <v>18</v>
      </c>
      <c r="B35" s="47"/>
      <c r="C35" s="47"/>
      <c r="D35" s="47"/>
      <c r="E35" s="47"/>
      <c r="F35" s="14"/>
      <c r="G35" s="14"/>
      <c r="H35" s="15"/>
    </row>
    <row r="36" spans="1:9" ht="30.75" customHeight="1" x14ac:dyDescent="0.25">
      <c r="A36" s="51" t="s">
        <v>5</v>
      </c>
      <c r="B36" s="51"/>
      <c r="C36" s="51"/>
      <c r="D36" s="51"/>
      <c r="E36" s="51"/>
    </row>
    <row r="37" spans="1:9" x14ac:dyDescent="0.25">
      <c r="A37" s="47" t="s">
        <v>18</v>
      </c>
      <c r="B37" s="47"/>
      <c r="C37" s="47"/>
      <c r="D37" s="47"/>
      <c r="E37" s="47"/>
    </row>
    <row r="38" spans="1:9" x14ac:dyDescent="0.25">
      <c r="A38" s="54" t="s">
        <v>30</v>
      </c>
      <c r="B38" s="54"/>
      <c r="C38" s="54"/>
      <c r="D38" s="54"/>
      <c r="E38" s="5"/>
    </row>
    <row r="39" spans="1:9" x14ac:dyDescent="0.25">
      <c r="B39" s="55" t="s">
        <v>19</v>
      </c>
      <c r="C39" s="55"/>
      <c r="D39" s="55"/>
      <c r="E39" s="6" t="s">
        <v>6</v>
      </c>
    </row>
    <row r="40" spans="1:9" x14ac:dyDescent="0.25">
      <c r="A40" s="38"/>
      <c r="B40" s="38"/>
      <c r="C40" s="38"/>
      <c r="D40" s="38"/>
      <c r="E40" s="38"/>
    </row>
    <row r="41" spans="1:9" x14ac:dyDescent="0.25">
      <c r="A41" s="54" t="s">
        <v>31</v>
      </c>
      <c r="B41" s="54"/>
      <c r="C41" s="54"/>
      <c r="D41" s="54"/>
      <c r="E41" s="5"/>
    </row>
    <row r="42" spans="1:9" x14ac:dyDescent="0.25">
      <c r="B42" s="55" t="s">
        <v>19</v>
      </c>
      <c r="C42" s="55"/>
      <c r="D42" s="55"/>
      <c r="E42" s="6" t="s">
        <v>6</v>
      </c>
    </row>
    <row r="45" spans="1:9" x14ac:dyDescent="0.25">
      <c r="A45" s="2" t="s">
        <v>42</v>
      </c>
    </row>
    <row r="46" spans="1:9" x14ac:dyDescent="0.25">
      <c r="A46" s="14" t="s">
        <v>37</v>
      </c>
    </row>
    <row r="47" spans="1:9" x14ac:dyDescent="0.25">
      <c r="A47" s="2" t="s">
        <v>44</v>
      </c>
      <c r="B47" s="23">
        <f>'3кв'!B50</f>
        <v>66118.25</v>
      </c>
    </row>
    <row r="48" spans="1:9" x14ac:dyDescent="0.25">
      <c r="A48" s="19" t="s">
        <v>59</v>
      </c>
      <c r="B48" s="16"/>
    </row>
    <row r="49" spans="1:2" x14ac:dyDescent="0.25">
      <c r="A49" s="2" t="s">
        <v>38</v>
      </c>
      <c r="B49" s="28">
        <v>33964.300000000003</v>
      </c>
    </row>
    <row r="50" spans="1:2" x14ac:dyDescent="0.25">
      <c r="A50" s="2" t="s">
        <v>54</v>
      </c>
      <c r="B50" s="28">
        <f>100*3</f>
        <v>300</v>
      </c>
    </row>
    <row r="51" spans="1:2" ht="30" x14ac:dyDescent="0.25">
      <c r="A51" s="40" t="s">
        <v>39</v>
      </c>
      <c r="B51" s="28">
        <f>E29</f>
        <v>59150.764000000003</v>
      </c>
    </row>
    <row r="52" spans="1:2" x14ac:dyDescent="0.25">
      <c r="A52" s="17" t="s">
        <v>41</v>
      </c>
      <c r="B52" s="22">
        <f>B47+B49+B50-B51</f>
        <v>41231.786</v>
      </c>
    </row>
  </sheetData>
  <mergeCells count="30">
    <mergeCell ref="A36:E36"/>
    <mergeCell ref="A37:E37"/>
    <mergeCell ref="A38:D38"/>
    <mergeCell ref="B39:D39"/>
    <mergeCell ref="A41:D41"/>
    <mergeCell ref="B42:D42"/>
    <mergeCell ref="A20:E20"/>
    <mergeCell ref="A31:E31"/>
    <mergeCell ref="A32:E32"/>
    <mergeCell ref="A33:E33"/>
    <mergeCell ref="A34:E34"/>
    <mergeCell ref="A35:E35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D4:E4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EAEB4-A58D-42BB-B8E4-82FDF0FB5D13}">
  <dimension ref="A1:E38"/>
  <sheetViews>
    <sheetView tabSelected="1"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9" t="s">
        <v>77</v>
      </c>
      <c r="B1" s="59"/>
      <c r="C1" s="59"/>
      <c r="D1" s="60"/>
    </row>
    <row r="2" spans="1:5" ht="15.75" x14ac:dyDescent="0.25">
      <c r="A2" s="61" t="s">
        <v>78</v>
      </c>
      <c r="B2" s="61"/>
      <c r="C2" s="61"/>
      <c r="D2" s="1"/>
    </row>
    <row r="3" spans="1:5" ht="15.75" x14ac:dyDescent="0.25">
      <c r="A3" s="61" t="s">
        <v>79</v>
      </c>
      <c r="B3" s="61"/>
      <c r="C3" s="61"/>
      <c r="D3" s="1"/>
    </row>
    <row r="4" spans="1:5" ht="15.75" x14ac:dyDescent="0.25">
      <c r="A4" s="59" t="s">
        <v>94</v>
      </c>
      <c r="B4" s="59"/>
      <c r="C4" s="59"/>
      <c r="D4" s="60"/>
    </row>
    <row r="5" spans="1:5" ht="15.75" x14ac:dyDescent="0.25">
      <c r="A5" s="62"/>
      <c r="B5" s="62"/>
      <c r="C5" s="62"/>
      <c r="D5" s="1"/>
    </row>
    <row r="6" spans="1:5" ht="15.75" x14ac:dyDescent="0.25">
      <c r="A6" s="1"/>
      <c r="B6" s="63" t="s">
        <v>80</v>
      </c>
      <c r="C6" s="64">
        <f>'1кв'!B45</f>
        <v>36935.24</v>
      </c>
      <c r="D6" s="65"/>
    </row>
    <row r="7" spans="1:5" ht="15.75" x14ac:dyDescent="0.25">
      <c r="A7" s="1"/>
      <c r="B7" s="63" t="s">
        <v>95</v>
      </c>
      <c r="C7" s="64"/>
      <c r="D7" s="65"/>
    </row>
    <row r="8" spans="1:5" ht="15.75" x14ac:dyDescent="0.25">
      <c r="A8" s="66" t="s">
        <v>81</v>
      </c>
      <c r="B8" s="63" t="s">
        <v>82</v>
      </c>
      <c r="C8" s="67">
        <f>'1кв'!B47+'2кв'!B47+'3кв'!B47+'4кв'!B49</f>
        <v>141408.81</v>
      </c>
      <c r="D8" s="68"/>
    </row>
    <row r="9" spans="1:5" ht="31.5" x14ac:dyDescent="0.25">
      <c r="A9" s="66"/>
      <c r="B9" s="24" t="s">
        <v>96</v>
      </c>
      <c r="C9" s="67">
        <f>300*4+550</f>
        <v>1750</v>
      </c>
      <c r="D9" s="68"/>
    </row>
    <row r="10" spans="1:5" ht="15.75" x14ac:dyDescent="0.25">
      <c r="A10" s="37"/>
      <c r="B10" s="63" t="s">
        <v>83</v>
      </c>
      <c r="C10" s="69">
        <f>SUM(C8:C9)</f>
        <v>143158.81</v>
      </c>
      <c r="D10" s="65"/>
    </row>
    <row r="11" spans="1:5" ht="15.75" x14ac:dyDescent="0.25">
      <c r="A11" s="1"/>
      <c r="B11" s="70"/>
      <c r="C11" s="70"/>
      <c r="D11" s="71"/>
    </row>
    <row r="12" spans="1:5" ht="15.75" x14ac:dyDescent="0.25">
      <c r="A12" s="1" t="s">
        <v>84</v>
      </c>
      <c r="B12" s="24" t="s">
        <v>45</v>
      </c>
      <c r="C12" s="72">
        <f>'1кв'!E22+'2кв'!E22+'3кв'!E22+'4кв'!E22</f>
        <v>66238.829999999987</v>
      </c>
      <c r="D12" s="71"/>
    </row>
    <row r="13" spans="1:5" ht="15.75" x14ac:dyDescent="0.25">
      <c r="A13" s="1"/>
      <c r="B13" s="7" t="s">
        <v>40</v>
      </c>
      <c r="C13" s="72">
        <f>'1кв'!E23+'2кв'!E23+'3кв'!E23+'4кв'!E23</f>
        <v>25693.794000000002</v>
      </c>
      <c r="D13" s="71"/>
      <c r="E13" s="73"/>
    </row>
    <row r="14" spans="1:5" ht="30" x14ac:dyDescent="0.25">
      <c r="B14" s="7" t="s">
        <v>48</v>
      </c>
      <c r="C14" s="72">
        <f>'1кв'!E24+'2кв'!E24+'3кв'!E24+'4кв'!E24</f>
        <v>7358.07</v>
      </c>
      <c r="D14" s="71"/>
    </row>
    <row r="15" spans="1:5" ht="15.75" x14ac:dyDescent="0.25">
      <c r="A15" s="1"/>
      <c r="B15" s="74" t="s">
        <v>32</v>
      </c>
      <c r="C15" s="72">
        <f>'1кв'!E25+'2кв'!E25+'3кв'!E25+'4кв'!E25</f>
        <v>1156.8499999999999</v>
      </c>
      <c r="D15" s="71"/>
    </row>
    <row r="16" spans="1:5" ht="15.75" x14ac:dyDescent="0.25">
      <c r="A16" s="1"/>
      <c r="B16" s="75" t="s">
        <v>97</v>
      </c>
      <c r="C16" s="76">
        <f>22*206.95</f>
        <v>4552.8999999999996</v>
      </c>
      <c r="D16" s="71"/>
    </row>
    <row r="17" spans="1:5" ht="15.75" x14ac:dyDescent="0.25">
      <c r="A17" s="1"/>
      <c r="B17" s="77" t="s">
        <v>85</v>
      </c>
      <c r="C17" s="76">
        <f>SUM(C18:C20)</f>
        <v>33861.82</v>
      </c>
      <c r="D17" s="71"/>
    </row>
    <row r="18" spans="1:5" ht="15.75" x14ac:dyDescent="0.25">
      <c r="A18" s="1"/>
      <c r="B18" s="7" t="s">
        <v>50</v>
      </c>
      <c r="C18" s="76">
        <v>2362</v>
      </c>
      <c r="D18" s="71"/>
    </row>
    <row r="19" spans="1:5" ht="15.75" x14ac:dyDescent="0.25">
      <c r="A19" s="1"/>
      <c r="B19" s="7" t="s">
        <v>64</v>
      </c>
      <c r="C19" s="76">
        <v>3600</v>
      </c>
      <c r="D19" s="71"/>
    </row>
    <row r="20" spans="1:5" ht="15.75" x14ac:dyDescent="0.25">
      <c r="A20" s="1"/>
      <c r="B20" s="57" t="s">
        <v>74</v>
      </c>
      <c r="C20" s="76">
        <f>'4кв'!E26</f>
        <v>27899.82</v>
      </c>
      <c r="D20" s="71"/>
    </row>
    <row r="21" spans="1:5" ht="15.75" x14ac:dyDescent="0.25">
      <c r="A21" s="1"/>
      <c r="B21" s="78" t="s">
        <v>86</v>
      </c>
      <c r="C21" s="79">
        <f>SUM(C12:C17)</f>
        <v>138862.264</v>
      </c>
      <c r="D21" s="71"/>
      <c r="E21" s="73"/>
    </row>
    <row r="22" spans="1:5" ht="15.75" x14ac:dyDescent="0.25">
      <c r="A22" s="1"/>
      <c r="B22" s="80" t="s">
        <v>87</v>
      </c>
      <c r="C22" s="79">
        <f>C6+C10-C21</f>
        <v>41231.785999999993</v>
      </c>
      <c r="D22" s="71"/>
    </row>
    <row r="23" spans="1:5" ht="15.75" x14ac:dyDescent="0.25">
      <c r="A23" s="1"/>
      <c r="B23" s="66"/>
      <c r="C23" s="66"/>
      <c r="D23" s="71"/>
    </row>
    <row r="24" spans="1:5" ht="15.75" x14ac:dyDescent="0.25">
      <c r="A24" s="1"/>
      <c r="B24" s="66"/>
      <c r="C24" s="66"/>
      <c r="D24" s="71"/>
    </row>
    <row r="25" spans="1:5" ht="15.75" x14ac:dyDescent="0.25">
      <c r="A25" s="1"/>
      <c r="B25" s="66"/>
      <c r="C25" s="66"/>
      <c r="D25" s="71"/>
    </row>
    <row r="26" spans="1:5" ht="15.75" x14ac:dyDescent="0.25">
      <c r="A26" s="66" t="s">
        <v>88</v>
      </c>
      <c r="C26" s="66"/>
      <c r="D26" s="71"/>
    </row>
    <row r="27" spans="1:5" ht="15.75" x14ac:dyDescent="0.25">
      <c r="A27" s="1"/>
      <c r="B27" s="66"/>
      <c r="C27" s="66"/>
      <c r="D27" s="71"/>
    </row>
    <row r="28" spans="1:5" ht="15.75" x14ac:dyDescent="0.25">
      <c r="A28" s="1"/>
      <c r="B28" s="66"/>
      <c r="C28" s="66"/>
      <c r="D28" s="71"/>
    </row>
    <row r="29" spans="1:5" ht="15.75" x14ac:dyDescent="0.25">
      <c r="A29" s="1" t="s">
        <v>89</v>
      </c>
      <c r="B29" s="66" t="s">
        <v>90</v>
      </c>
      <c r="C29" s="66"/>
      <c r="D29" s="71"/>
    </row>
    <row r="30" spans="1:5" ht="15.75" x14ac:dyDescent="0.25">
      <c r="A30" s="1"/>
      <c r="B30" s="66" t="s">
        <v>91</v>
      </c>
      <c r="C30" s="66"/>
      <c r="D30" s="71"/>
    </row>
    <row r="31" spans="1:5" ht="15.75" x14ac:dyDescent="0.25">
      <c r="A31" s="1"/>
      <c r="B31" s="66" t="s">
        <v>92</v>
      </c>
      <c r="C31" s="66"/>
      <c r="D31" s="71"/>
    </row>
    <row r="32" spans="1:5" ht="15.75" x14ac:dyDescent="0.25">
      <c r="A32" s="1"/>
      <c r="B32" s="66"/>
      <c r="C32" s="66"/>
      <c r="D32" s="71"/>
    </row>
    <row r="33" spans="1:4" ht="15.75" x14ac:dyDescent="0.25">
      <c r="A33" s="1"/>
      <c r="B33" s="66"/>
      <c r="C33" s="66"/>
      <c r="D33" s="71"/>
    </row>
    <row r="34" spans="1:4" ht="15.75" x14ac:dyDescent="0.25">
      <c r="A34" s="1"/>
      <c r="B34" s="66" t="s">
        <v>93</v>
      </c>
      <c r="C34" s="66"/>
      <c r="D34" s="71"/>
    </row>
    <row r="35" spans="1:4" ht="15.75" x14ac:dyDescent="0.25">
      <c r="A35" s="1"/>
      <c r="B35" s="66"/>
      <c r="C35" s="66"/>
      <c r="D35" s="71"/>
    </row>
    <row r="36" spans="1:4" ht="15.75" x14ac:dyDescent="0.25">
      <c r="A36" s="1"/>
      <c r="B36" s="66"/>
      <c r="C36" s="66"/>
      <c r="D36" s="71"/>
    </row>
    <row r="37" spans="1:4" ht="15.75" x14ac:dyDescent="0.25">
      <c r="A37" s="1"/>
      <c r="B37" s="66"/>
      <c r="C37" s="66"/>
      <c r="D37" s="71"/>
    </row>
    <row r="38" spans="1:4" ht="15.75" x14ac:dyDescent="0.25">
      <c r="A38" s="1"/>
      <c r="B38" s="66"/>
      <c r="C38" s="66"/>
      <c r="D38" s="71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2021-02-16T13:57:01Z</dcterms:modified>
</cp:coreProperties>
</file>