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6" windowHeight="11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'1кв'!$A$1:$E$53</definedName>
    <definedName name="_xlnm.Print_Area" localSheetId="1">'2кв'!$A$1:$E$53</definedName>
    <definedName name="_xlnm.Print_Area" localSheetId="2">'3кв'!$A$1:$E$54</definedName>
    <definedName name="_xlnm.Print_Area" localSheetId="3">'4кв'!$A$1:$E$58</definedName>
    <definedName name="_xlnm.Print_Area" localSheetId="4">отчет!$A$1:$C$47</definedName>
  </definedNames>
  <calcPr calcId="145621"/>
</workbook>
</file>

<file path=xl/calcChain.xml><?xml version="1.0" encoding="utf-8"?>
<calcChain xmlns="http://schemas.openxmlformats.org/spreadsheetml/2006/main">
  <c r="B53" i="16" l="1"/>
  <c r="C13" i="17" l="1"/>
  <c r="C25" i="17"/>
  <c r="C26" i="17"/>
  <c r="C20" i="17"/>
  <c r="C22" i="17"/>
  <c r="C23" i="17"/>
  <c r="C24" i="17"/>
  <c r="C19" i="17"/>
  <c r="C18" i="17"/>
  <c r="C17" i="17"/>
  <c r="C16" i="17"/>
  <c r="C12" i="17"/>
  <c r="C14" i="17" s="1"/>
  <c r="C6" i="17"/>
  <c r="E36" i="16"/>
  <c r="E34" i="16"/>
  <c r="E35" i="16"/>
  <c r="E33" i="16"/>
  <c r="C32" i="17" l="1"/>
  <c r="C33" i="17" s="1"/>
  <c r="B56" i="16" l="1"/>
  <c r="E24" i="16"/>
  <c r="E23" i="16"/>
  <c r="E22" i="16"/>
  <c r="B57" i="16" l="1"/>
  <c r="B58" i="16" s="1"/>
  <c r="E22" i="15"/>
  <c r="B52" i="15"/>
  <c r="E24" i="15"/>
  <c r="E23" i="15"/>
  <c r="E32" i="15" l="1"/>
  <c r="B53" i="15"/>
  <c r="E23" i="14"/>
  <c r="B51" i="14" l="1"/>
  <c r="E25" i="14"/>
  <c r="E24" i="14"/>
  <c r="D22" i="14"/>
  <c r="E22" i="14" s="1"/>
  <c r="B52" i="14" l="1"/>
  <c r="E31" i="14"/>
  <c r="E24" i="13"/>
  <c r="B51" i="13" l="1"/>
  <c r="D22" i="13" l="1"/>
  <c r="E25" i="13" l="1"/>
  <c r="E22" i="13"/>
  <c r="E31" i="13" s="1"/>
  <c r="B52" i="13" l="1"/>
  <c r="B53" i="13" l="1"/>
  <c r="B48" i="14" s="1"/>
  <c r="B53" i="14" s="1"/>
  <c r="B49" i="15" s="1"/>
  <c r="B54" i="15" s="1"/>
</calcChain>
</file>

<file path=xl/sharedStrings.xml><?xml version="1.0" encoding="utf-8"?>
<sst xmlns="http://schemas.openxmlformats.org/spreadsheetml/2006/main" count="350" uniqueCount="119">
  <si>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</si>
  <si>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</si>
  <si>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</si>
  <si>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</si>
  <si>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</si>
  <si>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</si>
  <si>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</si>
  <si>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</si>
  <si>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</si>
  <si>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</si>
  <si>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</si>
  <si>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</si>
  <si>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</si>
  <si>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</si>
  <si>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</si>
  <si>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</si>
  <si>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</si>
  <si>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</si>
  <si>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</si>
  <si>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</si>
  <si>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г. Россошь, ул. Деповская, 2в</t>
  </si>
  <si>
    <r>
      <t>с одной стороны, 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</si>
  <si>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>именуемый в дальнейшем "Исполнитель",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</si>
  <si>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</si>
  <si>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№2в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Деповская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</si>
  <si>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</si>
  <si>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</si>
  <si>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</si>
  <si>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</si>
  <si>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</si>
  <si>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</si>
  <si>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ОДН по электроэнергии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</si>
  <si>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</si>
  <si>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</si>
  <si>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- 1179,15 м2</t>
  </si>
  <si>
    <t>Расходы по содержанию и тек.ремонту</t>
  </si>
  <si>
    <t xml:space="preserve">Оплачено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</si>
  <si>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Карташевой Маргариты Рафик-Кызы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</si>
  <si>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№26 от 15.03.2015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</si>
  <si>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Карташева М.Р.</t>
    </r>
  </si>
  <si>
    <t xml:space="preserve">Расходы по управлению МКД </t>
  </si>
  <si>
    <t xml:space="preserve">Стоимость материалов </t>
  </si>
  <si>
    <t xml:space="preserve">Итого остаток на конец  квартала </t>
  </si>
  <si>
    <t>ОДН по ГВС</t>
  </si>
  <si>
    <t>1 квартал</t>
  </si>
  <si>
    <t>определена приложением № 9 к договору</t>
  </si>
  <si>
    <t>ОДН по водоотведению</t>
  </si>
  <si>
    <t xml:space="preserve">Остаток на начало квартала </t>
  </si>
  <si>
    <t>ОДН по ХВС</t>
  </si>
  <si>
    <t>-</t>
  </si>
  <si>
    <t xml:space="preserve">Услуги по содержанию многоквартирного дома </t>
  </si>
  <si>
    <t>за 1 квартал 2020 года</t>
  </si>
  <si>
    <t>"31" 03 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</si>
  <si>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</si>
  <si>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</si>
  <si>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Предъявлено населению 106374,56 руб.</t>
  </si>
  <si>
    <t xml:space="preserve">Оплачено за размещение оборудования ТТК </t>
  </si>
  <si>
    <t xml:space="preserve">Расходы по содержанию общедомовых приборов учета ГВС </t>
  </si>
  <si>
    <t>приказ №32 от 09.01.2020г.</t>
  </si>
  <si>
    <t xml:space="preserve">           2. Всего за период с "01" 01 2020 г. по "31" 03 2020 г. выполнено работ (оказано услуг) на общую сумму восемьдесят пять тысяч шестьсот пятьдесят пять рублей 64 копейки</t>
  </si>
  <si>
    <t>за 2 квартал 2020 года</t>
  </si>
  <si>
    <t>"30" 06  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</si>
  <si>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</si>
  <si>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</si>
  <si>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Предъявлено населению 91842,65 руб.</t>
  </si>
  <si>
    <t xml:space="preserve">           2. Всего за период с "01" 04 2020 г. по "30" 06 2020 г. выполнено работ (оказано услуг) на общую сумму восемьдесят одна тысяча семьсот пятьдесят семь рублей 07 копеек</t>
  </si>
  <si>
    <t>за 3 квартал 2020 года</t>
  </si>
  <si>
    <t>"30" 09  2020 г.</t>
  </si>
  <si>
    <t>3 квартал</t>
  </si>
  <si>
    <t>Бетонирование площадки входа (смета)</t>
  </si>
  <si>
    <t>Бетонирование ступеней крыльца (смета)</t>
  </si>
  <si>
    <t>июль</t>
  </si>
  <si>
    <t xml:space="preserve">           2. Всего за период с "01" 07 2020 г. по "30" 09 2020 г. выполнено работ (оказано услуг) на общую сумму девяносто одна тысяча пятьсот двадцать три рубля 08 копеек</t>
  </si>
  <si>
    <t>Предъявлено населению 97301,14 руб.</t>
  </si>
  <si>
    <t>за 4 квартал 2020 года</t>
  </si>
  <si>
    <t>"31" 12  2020 г.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</si>
  <si>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</si>
  <si>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</si>
  <si>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t>4 квартал</t>
  </si>
  <si>
    <t>Утепление и окраска входных дверей (смета)</t>
  </si>
  <si>
    <t>Окраска дверей (смета)</t>
  </si>
  <si>
    <t>Окраска контейнеров для мусора (смета)</t>
  </si>
  <si>
    <t>Ремонт парапета</t>
  </si>
  <si>
    <t>Ремонт дверных откосов</t>
  </si>
  <si>
    <t>Замена участка КНС в подвале</t>
  </si>
  <si>
    <t>октябрь</t>
  </si>
  <si>
    <t>декабрь</t>
  </si>
  <si>
    <t>ч/час</t>
  </si>
  <si>
    <t>Предъявлено населению 99276,11 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</si>
  <si>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</t>
    </r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</si>
  <si>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</si>
  <si>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</si>
  <si>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</si>
  <si>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</si>
  <si>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</si>
  <si>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</si>
  <si>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</si>
  <si>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</si>
  <si>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</si>
  <si>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</si>
  <si>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</si>
  <si>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</si>
  <si>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</si>
  <si>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</si>
  <si>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</si>
  <si>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по ж.д. ул.Деповская,2в</t>
  </si>
  <si>
    <t>Начислено всего 394794,46</t>
  </si>
  <si>
    <t>Непредвиденные работы 24 ч/ч</t>
  </si>
  <si>
    <t xml:space="preserve">           2. Всего за период с "01" 10 2020 г. по "31" 12 2020 г. выполнено работ (оказано услуг) на общую сумму сто три тысячи двести двадцать шесть рублей 26 копеек</t>
  </si>
  <si>
    <t>Перечень предлагаемых работ на 2021 год.</t>
  </si>
  <si>
    <t xml:space="preserve">холодная вода на СОИ  </t>
  </si>
  <si>
    <t xml:space="preserve">горячая вода на СОИ  </t>
  </si>
  <si>
    <t xml:space="preserve">электроэнергия на СОИ  </t>
  </si>
  <si>
    <t xml:space="preserve">водоотведение на СОИ </t>
  </si>
  <si>
    <t>Председатель совета дома_____________________________________________</t>
  </si>
  <si>
    <t>горячая вода на СОИ  -13178,23</t>
  </si>
  <si>
    <t>холодная вода на СОИ  -0</t>
  </si>
  <si>
    <t>электроэнергия на СОИ  -9120,87</t>
  </si>
  <si>
    <t>водоотведение на СОИ -15097,98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</si>
</sst>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2" borderId="0" xfId="0" applyFont="1" applyFill="1"/>
    <xf numFmtId="43" fontId="7" fillId="0" borderId="0" xfId="0" applyNumberFormat="1" applyFont="1"/>
    <xf numFmtId="0" fontId="10" fillId="0" borderId="0" xfId="0" applyFont="1"/>
    <xf numFmtId="4" fontId="4" fillId="0" borderId="0" xfId="1" applyNumberFormat="1" applyFont="1"/>
    <xf numFmtId="4" fontId="7" fillId="0" borderId="0" xfId="1" applyNumberFormat="1" applyFont="1"/>
    <xf numFmtId="43" fontId="4" fillId="0" borderId="0" xfId="0" applyNumberFormat="1" applyFont="1"/>
    <xf numFmtId="0" fontId="4" fillId="0" borderId="0" xfId="0" applyFont="1" applyBorder="1"/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3" fillId="0" borderId="0" xfId="0" applyFont="1"/>
    <xf numFmtId="43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7" fillId="0" borderId="0" xfId="0" applyNumberFormat="1" applyFont="1"/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1" xfId="0" applyFont="1" applyBorder="1" applyAlignment="1">
      <alignment horizontal="right"/>
    </xf>
    <xf numFmtId="0" fontId="18" fillId="0" borderId="0" xfId="0" applyFont="1"/>
    <xf numFmtId="49" fontId="3" fillId="0" borderId="1" xfId="0" applyNumberFormat="1" applyFont="1" applyBorder="1"/>
    <xf numFmtId="164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4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/>
    <xf numFmtId="0" fontId="4" fillId="0" borderId="1" xfId="0" applyFont="1" applyBorder="1" applyAlignment="1">
      <alignment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36" zoomScaleNormal="100" zoomScaleSheetLayoutView="100" workbookViewId="0">
      <selection activeCell="I41" sqref="I41"/>
    </sheetView>
  </sheetViews>
  <sheetFormatPr defaultColWidth="9.109375" defaultRowHeight="13.8" x14ac:dyDescent="0.25"/>
  <cols>
    <col min="1" max="1" width="35.33203125" style="2" customWidth="1"/>
    <col min="2" max="2" width="20.33203125" style="2" customWidth="1"/>
    <col min="3" max="3" width="13" style="2" customWidth="1"/>
    <col min="4" max="4" width="13.33203125" style="2" customWidth="1"/>
    <col min="5" max="5" width="13.44140625" style="17" customWidth="1"/>
    <col min="6" max="6" width="9.109375" style="2"/>
    <col min="7" max="7" width="11.33203125" style="2" bestFit="1" customWidth="1"/>
    <col min="8" max="8" width="13.44140625" style="2" bestFit="1" customWidth="1"/>
    <col min="9" max="9" width="12.109375" style="2" bestFit="1" customWidth="1"/>
    <col min="10" max="16384" width="9.109375" style="2"/>
  </cols>
  <sheetData>
    <row r="1" spans="1:5" ht="15.6" x14ac:dyDescent="0.25">
      <c r="A1" s="78" t="s">
        <v>9</v>
      </c>
      <c r="B1" s="78"/>
      <c r="C1" s="78"/>
      <c r="D1" s="78"/>
      <c r="E1" s="78"/>
    </row>
    <row r="2" spans="1:5" ht="30" customHeight="1" x14ac:dyDescent="0.3">
      <c r="A2" s="79" t="s">
        <v>10</v>
      </c>
      <c r="B2" s="80"/>
      <c r="C2" s="80"/>
      <c r="D2" s="80"/>
      <c r="E2" s="80"/>
    </row>
    <row r="3" spans="1:5" x14ac:dyDescent="0.25">
      <c r="A3" s="81" t="s">
        <v>51</v>
      </c>
      <c r="B3" s="81"/>
      <c r="C3" s="81"/>
      <c r="D3" s="81"/>
      <c r="E3" s="81"/>
    </row>
    <row r="4" spans="1:5" s="1" customFormat="1" ht="15.6" customHeight="1" x14ac:dyDescent="0.3">
      <c r="A4" s="34" t="s">
        <v>11</v>
      </c>
      <c r="B4" s="33"/>
      <c r="C4" s="33"/>
      <c r="D4" s="82" t="s">
        <v>52</v>
      </c>
      <c r="E4" s="82"/>
    </row>
    <row r="5" spans="1:5" x14ac:dyDescent="0.25">
      <c r="A5" s="37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77" t="s">
        <v>20</v>
      </c>
      <c r="B7" s="77"/>
      <c r="C7" s="77"/>
      <c r="D7" s="77"/>
      <c r="E7" s="77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69" t="s">
        <v>37</v>
      </c>
      <c r="B9" s="69"/>
      <c r="C9" s="69"/>
      <c r="D9" s="69"/>
      <c r="E9" s="69"/>
    </row>
    <row r="10" spans="1:5" ht="27" customHeight="1" x14ac:dyDescent="0.25">
      <c r="A10" s="74" t="s">
        <v>12</v>
      </c>
      <c r="B10" s="75"/>
      <c r="C10" s="75"/>
      <c r="D10" s="75"/>
      <c r="E10" s="75"/>
    </row>
    <row r="11" spans="1:5" ht="30.75" customHeight="1" x14ac:dyDescent="0.25">
      <c r="A11" s="69" t="s">
        <v>38</v>
      </c>
      <c r="B11" s="69"/>
      <c r="C11" s="69"/>
      <c r="D11" s="69"/>
      <c r="E11" s="69"/>
    </row>
    <row r="12" spans="1:5" x14ac:dyDescent="0.25">
      <c r="A12" s="73" t="s">
        <v>13</v>
      </c>
      <c r="B12" s="76"/>
      <c r="C12" s="76"/>
      <c r="D12" s="76"/>
      <c r="E12" s="76"/>
    </row>
    <row r="13" spans="1:5" x14ac:dyDescent="0.25">
      <c r="A13" s="69" t="s">
        <v>21</v>
      </c>
      <c r="B13" s="69"/>
      <c r="C13" s="69"/>
      <c r="D13" s="69"/>
      <c r="E13" s="69"/>
    </row>
    <row r="14" spans="1:5" ht="11.25" customHeight="1" x14ac:dyDescent="0.25">
      <c r="A14" s="73" t="s">
        <v>2</v>
      </c>
      <c r="B14" s="76"/>
      <c r="C14" s="76"/>
      <c r="D14" s="76"/>
      <c r="E14" s="76"/>
    </row>
    <row r="15" spans="1:5" x14ac:dyDescent="0.25">
      <c r="A15" s="69" t="s">
        <v>22</v>
      </c>
      <c r="B15" s="69"/>
      <c r="C15" s="69"/>
      <c r="D15" s="69"/>
      <c r="E15" s="69"/>
    </row>
    <row r="16" spans="1:5" ht="13.95" customHeight="1" x14ac:dyDescent="0.25">
      <c r="A16" s="73" t="s">
        <v>14</v>
      </c>
      <c r="B16" s="76"/>
      <c r="C16" s="76"/>
      <c r="D16" s="76"/>
      <c r="E16" s="76"/>
    </row>
    <row r="17" spans="1:9" ht="30.75" customHeight="1" x14ac:dyDescent="0.25">
      <c r="A17" s="69" t="s">
        <v>15</v>
      </c>
      <c r="B17" s="69"/>
      <c r="C17" s="69"/>
      <c r="D17" s="69"/>
      <c r="E17" s="69"/>
    </row>
    <row r="18" spans="1:9" ht="61.95" customHeight="1" x14ac:dyDescent="0.25">
      <c r="A18" s="69" t="s">
        <v>23</v>
      </c>
      <c r="B18" s="69"/>
      <c r="C18" s="69"/>
      <c r="D18" s="69"/>
      <c r="E18" s="69"/>
    </row>
    <row r="19" spans="1:9" ht="32.4" customHeight="1" x14ac:dyDescent="0.25">
      <c r="A19" s="67" t="s">
        <v>24</v>
      </c>
      <c r="B19" s="67"/>
      <c r="C19" s="67"/>
      <c r="D19" s="67"/>
      <c r="E19" s="67"/>
    </row>
    <row r="20" spans="1:9" x14ac:dyDescent="0.25">
      <c r="A20" s="67"/>
      <c r="B20" s="67"/>
      <c r="C20" s="67"/>
      <c r="D20" s="67"/>
      <c r="E20" s="67"/>
      <c r="F20" s="2">
        <v>1179.1500000000001</v>
      </c>
      <c r="G20" s="2">
        <v>3</v>
      </c>
    </row>
    <row r="21" spans="1:9" ht="118.8" x14ac:dyDescent="0.25">
      <c r="A21" s="6" t="s">
        <v>32</v>
      </c>
      <c r="B21" s="6" t="s">
        <v>8</v>
      </c>
      <c r="C21" s="6" t="s">
        <v>3</v>
      </c>
      <c r="D21" s="6" t="s">
        <v>33</v>
      </c>
      <c r="E21" s="11" t="s">
        <v>7</v>
      </c>
    </row>
    <row r="22" spans="1:9" ht="39.6" x14ac:dyDescent="0.3">
      <c r="A22" s="32" t="s">
        <v>50</v>
      </c>
      <c r="B22" s="6" t="s">
        <v>45</v>
      </c>
      <c r="C22" s="3" t="s">
        <v>4</v>
      </c>
      <c r="D22" s="3">
        <f>14.77</f>
        <v>14.77</v>
      </c>
      <c r="E22" s="12">
        <f>D22*F20*G20</f>
        <v>52248.136500000001</v>
      </c>
      <c r="F22" s="23"/>
      <c r="G22" s="24"/>
      <c r="I22" s="22"/>
    </row>
    <row r="23" spans="1:9" ht="55.2" x14ac:dyDescent="0.25">
      <c r="A23" s="5" t="s">
        <v>53</v>
      </c>
      <c r="B23" s="39" t="s">
        <v>54</v>
      </c>
      <c r="C23" s="3" t="s">
        <v>4</v>
      </c>
      <c r="D23" s="3"/>
      <c r="E23" s="12">
        <v>259.92</v>
      </c>
      <c r="F23" s="23"/>
      <c r="G23" s="24"/>
      <c r="I23" s="22"/>
    </row>
    <row r="24" spans="1:9" ht="27.6" x14ac:dyDescent="0.25">
      <c r="A24" s="5" t="s">
        <v>57</v>
      </c>
      <c r="B24" s="39" t="s">
        <v>58</v>
      </c>
      <c r="C24" s="3" t="s">
        <v>4</v>
      </c>
      <c r="D24" s="3">
        <v>0.41</v>
      </c>
      <c r="E24" s="12">
        <f>F20*G20*D24</f>
        <v>1450.3544999999999</v>
      </c>
      <c r="F24" s="23"/>
      <c r="G24" s="24"/>
      <c r="I24" s="22"/>
    </row>
    <row r="25" spans="1:9" x14ac:dyDescent="0.25">
      <c r="A25" s="5" t="s">
        <v>40</v>
      </c>
      <c r="B25" s="6" t="s">
        <v>25</v>
      </c>
      <c r="C25" s="3" t="s">
        <v>4</v>
      </c>
      <c r="D25" s="3">
        <v>4.5999999999999996</v>
      </c>
      <c r="E25" s="12">
        <f>D25*F20*G20</f>
        <v>16272.27</v>
      </c>
      <c r="F25" s="23"/>
      <c r="G25" s="24"/>
      <c r="I25" s="22"/>
    </row>
    <row r="26" spans="1:9" x14ac:dyDescent="0.25">
      <c r="A26" s="5" t="s">
        <v>43</v>
      </c>
      <c r="B26" s="6" t="s">
        <v>44</v>
      </c>
      <c r="C26" s="3" t="s">
        <v>27</v>
      </c>
      <c r="D26" s="3"/>
      <c r="E26" s="40">
        <v>8543.6</v>
      </c>
      <c r="F26" s="23"/>
      <c r="G26" s="24"/>
      <c r="I26" s="22"/>
    </row>
    <row r="27" spans="1:9" x14ac:dyDescent="0.25">
      <c r="A27" s="5" t="s">
        <v>48</v>
      </c>
      <c r="B27" s="6" t="s">
        <v>44</v>
      </c>
      <c r="C27" s="3" t="s">
        <v>27</v>
      </c>
      <c r="D27" s="3"/>
      <c r="E27" s="35" t="s">
        <v>49</v>
      </c>
      <c r="F27" s="23"/>
      <c r="G27" s="24"/>
      <c r="I27" s="22"/>
    </row>
    <row r="28" spans="1:9" x14ac:dyDescent="0.25">
      <c r="A28" s="5" t="s">
        <v>31</v>
      </c>
      <c r="B28" s="6" t="s">
        <v>44</v>
      </c>
      <c r="C28" s="3" t="s">
        <v>27</v>
      </c>
      <c r="D28" s="3"/>
      <c r="E28" s="27">
        <v>2835</v>
      </c>
      <c r="F28" s="23"/>
      <c r="G28" s="24"/>
      <c r="I28" s="22"/>
    </row>
    <row r="29" spans="1:9" x14ac:dyDescent="0.25">
      <c r="A29" s="5" t="s">
        <v>46</v>
      </c>
      <c r="B29" s="6" t="s">
        <v>44</v>
      </c>
      <c r="C29" s="3" t="s">
        <v>27</v>
      </c>
      <c r="D29" s="3"/>
      <c r="E29" s="12">
        <v>3671.1</v>
      </c>
      <c r="F29" s="23"/>
      <c r="G29" s="24"/>
      <c r="I29" s="22"/>
    </row>
    <row r="30" spans="1:9" x14ac:dyDescent="0.25">
      <c r="A30" s="31" t="s">
        <v>41</v>
      </c>
      <c r="B30" s="6" t="s">
        <v>44</v>
      </c>
      <c r="C30" s="11" t="s">
        <v>27</v>
      </c>
      <c r="D30" s="11"/>
      <c r="E30" s="30">
        <v>375.26</v>
      </c>
      <c r="F30" s="23"/>
      <c r="G30" s="24"/>
      <c r="I30" s="22"/>
    </row>
    <row r="31" spans="1:9" s="17" customFormat="1" x14ac:dyDescent="0.25">
      <c r="A31" s="7" t="s">
        <v>28</v>
      </c>
      <c r="B31" s="8"/>
      <c r="C31" s="9"/>
      <c r="D31" s="9"/>
      <c r="E31" s="13">
        <f>SUM(E22:E30)</f>
        <v>85655.641000000003</v>
      </c>
      <c r="F31" s="25"/>
      <c r="G31" s="24"/>
    </row>
    <row r="32" spans="1:9" s="17" customFormat="1" x14ac:dyDescent="0.25">
      <c r="A32" s="2"/>
      <c r="B32" s="2"/>
      <c r="C32" s="2"/>
      <c r="D32" s="2"/>
      <c r="F32" s="25"/>
      <c r="G32" s="24"/>
    </row>
    <row r="33" spans="1:8" s="10" customFormat="1" ht="29.25" customHeight="1" x14ac:dyDescent="0.25">
      <c r="A33" s="68" t="s">
        <v>59</v>
      </c>
      <c r="B33" s="68"/>
      <c r="C33" s="68"/>
      <c r="D33" s="68"/>
      <c r="E33" s="68"/>
      <c r="G33" s="24"/>
    </row>
    <row r="34" spans="1:8" ht="33" customHeight="1" x14ac:dyDescent="0.25">
      <c r="A34" s="69" t="s">
        <v>19</v>
      </c>
      <c r="B34" s="69"/>
      <c r="C34" s="69"/>
      <c r="D34" s="69"/>
      <c r="E34" s="69"/>
    </row>
    <row r="35" spans="1:8" ht="19.5" customHeight="1" x14ac:dyDescent="0.25">
      <c r="A35" s="69" t="s">
        <v>18</v>
      </c>
      <c r="B35" s="69"/>
      <c r="C35" s="69"/>
      <c r="D35" s="69"/>
      <c r="E35" s="69"/>
    </row>
    <row r="36" spans="1:8" ht="29.25" customHeight="1" x14ac:dyDescent="0.25">
      <c r="A36" s="69" t="s">
        <v>29</v>
      </c>
      <c r="B36" s="69"/>
      <c r="C36" s="69"/>
      <c r="D36" s="69"/>
      <c r="E36" s="69"/>
    </row>
    <row r="37" spans="1:8" x14ac:dyDescent="0.25">
      <c r="A37" s="69" t="s">
        <v>16</v>
      </c>
      <c r="B37" s="69"/>
      <c r="C37" s="69"/>
      <c r="D37" s="69"/>
      <c r="E37" s="69"/>
    </row>
    <row r="38" spans="1:8" ht="29.25" customHeight="1" x14ac:dyDescent="0.25">
      <c r="A38" s="70" t="s">
        <v>5</v>
      </c>
      <c r="B38" s="70"/>
      <c r="C38" s="70"/>
      <c r="D38" s="70"/>
      <c r="E38" s="70"/>
      <c r="F38" s="10"/>
      <c r="G38" s="10"/>
      <c r="H38" s="18"/>
    </row>
    <row r="39" spans="1:8" x14ac:dyDescent="0.25">
      <c r="A39" s="69" t="s">
        <v>16</v>
      </c>
      <c r="B39" s="69"/>
      <c r="C39" s="69"/>
      <c r="D39" s="69"/>
      <c r="E39" s="69"/>
    </row>
    <row r="40" spans="1:8" x14ac:dyDescent="0.25">
      <c r="A40" s="71" t="s">
        <v>26</v>
      </c>
      <c r="B40" s="71"/>
      <c r="C40" s="71"/>
      <c r="D40" s="71"/>
      <c r="E40" s="14"/>
    </row>
    <row r="41" spans="1:8" x14ac:dyDescent="0.25">
      <c r="B41" s="66" t="s">
        <v>17</v>
      </c>
      <c r="C41" s="66"/>
      <c r="D41" s="66"/>
      <c r="E41" s="15" t="s">
        <v>6</v>
      </c>
    </row>
    <row r="42" spans="1:8" x14ac:dyDescent="0.25">
      <c r="A42" s="36"/>
      <c r="B42" s="36"/>
      <c r="C42" s="36"/>
      <c r="D42" s="36"/>
      <c r="E42" s="16"/>
    </row>
    <row r="43" spans="1:8" x14ac:dyDescent="0.25">
      <c r="A43" s="72" t="s">
        <v>39</v>
      </c>
      <c r="B43" s="72"/>
      <c r="C43" s="72"/>
      <c r="D43" s="72"/>
      <c r="E43" s="14"/>
    </row>
    <row r="44" spans="1:8" x14ac:dyDescent="0.25">
      <c r="B44" s="66" t="s">
        <v>17</v>
      </c>
      <c r="C44" s="66"/>
      <c r="D44" s="66"/>
      <c r="E44" s="15" t="s">
        <v>6</v>
      </c>
    </row>
    <row r="46" spans="1:8" x14ac:dyDescent="0.25">
      <c r="A46" s="26" t="s">
        <v>34</v>
      </c>
    </row>
    <row r="47" spans="1:8" x14ac:dyDescent="0.25">
      <c r="A47" s="10" t="s">
        <v>30</v>
      </c>
      <c r="E47" s="2"/>
    </row>
    <row r="48" spans="1:8" x14ac:dyDescent="0.25">
      <c r="A48" s="2" t="s">
        <v>47</v>
      </c>
      <c r="B48" s="21">
        <v>6859.76</v>
      </c>
      <c r="E48" s="2"/>
    </row>
    <row r="49" spans="1:5" x14ac:dyDescent="0.25">
      <c r="A49" s="28" t="s">
        <v>55</v>
      </c>
      <c r="B49" s="20"/>
      <c r="E49" s="2"/>
    </row>
    <row r="50" spans="1:5" x14ac:dyDescent="0.25">
      <c r="A50" s="2" t="s">
        <v>36</v>
      </c>
      <c r="B50" s="20">
        <v>92826.240000000005</v>
      </c>
      <c r="E50" s="2"/>
    </row>
    <row r="51" spans="1:5" ht="27.6" x14ac:dyDescent="0.25">
      <c r="A51" s="38" t="s">
        <v>56</v>
      </c>
      <c r="B51" s="20">
        <f>3*100</f>
        <v>300</v>
      </c>
      <c r="E51" s="2"/>
    </row>
    <row r="52" spans="1:5" ht="18.600000000000001" customHeight="1" x14ac:dyDescent="0.25">
      <c r="A52" s="2" t="s">
        <v>35</v>
      </c>
      <c r="B52" s="20">
        <f>E31</f>
        <v>85655.641000000003</v>
      </c>
      <c r="E52" s="2"/>
    </row>
    <row r="53" spans="1:5" x14ac:dyDescent="0.25">
      <c r="A53" s="19" t="s">
        <v>42</v>
      </c>
      <c r="B53" s="29">
        <f>B48+B50+B51-B52</f>
        <v>14330.358999999997</v>
      </c>
    </row>
    <row r="54" spans="1:5" x14ac:dyDescent="0.25">
      <c r="C54" s="22"/>
    </row>
    <row r="56" spans="1:5" x14ac:dyDescent="0.25">
      <c r="B56" s="22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20" zoomScaleNormal="100" zoomScaleSheetLayoutView="100" workbookViewId="0">
      <selection activeCell="B53" sqref="B53"/>
    </sheetView>
  </sheetViews>
  <sheetFormatPr defaultColWidth="9.109375" defaultRowHeight="13.8" x14ac:dyDescent="0.25"/>
  <cols>
    <col min="1" max="1" width="35.33203125" style="2" customWidth="1"/>
    <col min="2" max="2" width="20.33203125" style="2" customWidth="1"/>
    <col min="3" max="3" width="13" style="2" customWidth="1"/>
    <col min="4" max="4" width="13.33203125" style="2" customWidth="1"/>
    <col min="5" max="5" width="13.44140625" style="17" customWidth="1"/>
    <col min="6" max="6" width="9.109375" style="2"/>
    <col min="7" max="7" width="11.33203125" style="2" bestFit="1" customWidth="1"/>
    <col min="8" max="8" width="13.44140625" style="2" bestFit="1" customWidth="1"/>
    <col min="9" max="9" width="12.109375" style="2" bestFit="1" customWidth="1"/>
    <col min="10" max="16384" width="9.109375" style="2"/>
  </cols>
  <sheetData>
    <row r="1" spans="1:5" ht="15.6" x14ac:dyDescent="0.25">
      <c r="A1" s="78" t="s">
        <v>9</v>
      </c>
      <c r="B1" s="78"/>
      <c r="C1" s="78"/>
      <c r="D1" s="78"/>
      <c r="E1" s="78"/>
    </row>
    <row r="2" spans="1:5" ht="30" customHeight="1" x14ac:dyDescent="0.3">
      <c r="A2" s="79" t="s">
        <v>10</v>
      </c>
      <c r="B2" s="80"/>
      <c r="C2" s="80"/>
      <c r="D2" s="80"/>
      <c r="E2" s="80"/>
    </row>
    <row r="3" spans="1:5" x14ac:dyDescent="0.25">
      <c r="A3" s="81" t="s">
        <v>60</v>
      </c>
      <c r="B3" s="81"/>
      <c r="C3" s="81"/>
      <c r="D3" s="81"/>
      <c r="E3" s="81"/>
    </row>
    <row r="4" spans="1:5" s="1" customFormat="1" ht="15.6" customHeight="1" x14ac:dyDescent="0.3">
      <c r="A4" s="34" t="s">
        <v>11</v>
      </c>
      <c r="B4" s="33"/>
      <c r="C4" s="33"/>
      <c r="D4" s="82" t="s">
        <v>61</v>
      </c>
      <c r="E4" s="82"/>
    </row>
    <row r="5" spans="1:5" x14ac:dyDescent="0.25">
      <c r="A5" s="42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77" t="s">
        <v>20</v>
      </c>
      <c r="B7" s="77"/>
      <c r="C7" s="77"/>
      <c r="D7" s="77"/>
      <c r="E7" s="77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69" t="s">
        <v>37</v>
      </c>
      <c r="B9" s="69"/>
      <c r="C9" s="69"/>
      <c r="D9" s="69"/>
      <c r="E9" s="69"/>
    </row>
    <row r="10" spans="1:5" ht="27" customHeight="1" x14ac:dyDescent="0.25">
      <c r="A10" s="74" t="s">
        <v>12</v>
      </c>
      <c r="B10" s="75"/>
      <c r="C10" s="75"/>
      <c r="D10" s="75"/>
      <c r="E10" s="75"/>
    </row>
    <row r="11" spans="1:5" ht="30.75" customHeight="1" x14ac:dyDescent="0.25">
      <c r="A11" s="69" t="s">
        <v>38</v>
      </c>
      <c r="B11" s="69"/>
      <c r="C11" s="69"/>
      <c r="D11" s="69"/>
      <c r="E11" s="69"/>
    </row>
    <row r="12" spans="1:5" x14ac:dyDescent="0.25">
      <c r="A12" s="73" t="s">
        <v>13</v>
      </c>
      <c r="B12" s="76"/>
      <c r="C12" s="76"/>
      <c r="D12" s="76"/>
      <c r="E12" s="76"/>
    </row>
    <row r="13" spans="1:5" x14ac:dyDescent="0.25">
      <c r="A13" s="69" t="s">
        <v>21</v>
      </c>
      <c r="B13" s="69"/>
      <c r="C13" s="69"/>
      <c r="D13" s="69"/>
      <c r="E13" s="69"/>
    </row>
    <row r="14" spans="1:5" ht="11.25" customHeight="1" x14ac:dyDescent="0.25">
      <c r="A14" s="73" t="s">
        <v>2</v>
      </c>
      <c r="B14" s="76"/>
      <c r="C14" s="76"/>
      <c r="D14" s="76"/>
      <c r="E14" s="76"/>
    </row>
    <row r="15" spans="1:5" x14ac:dyDescent="0.25">
      <c r="A15" s="69" t="s">
        <v>22</v>
      </c>
      <c r="B15" s="69"/>
      <c r="C15" s="69"/>
      <c r="D15" s="69"/>
      <c r="E15" s="69"/>
    </row>
    <row r="16" spans="1:5" ht="13.95" customHeight="1" x14ac:dyDescent="0.25">
      <c r="A16" s="73" t="s">
        <v>14</v>
      </c>
      <c r="B16" s="76"/>
      <c r="C16" s="76"/>
      <c r="D16" s="76"/>
      <c r="E16" s="76"/>
    </row>
    <row r="17" spans="1:9" ht="30.75" customHeight="1" x14ac:dyDescent="0.25">
      <c r="A17" s="69" t="s">
        <v>15</v>
      </c>
      <c r="B17" s="69"/>
      <c r="C17" s="69"/>
      <c r="D17" s="69"/>
      <c r="E17" s="69"/>
    </row>
    <row r="18" spans="1:9" ht="61.95" customHeight="1" x14ac:dyDescent="0.25">
      <c r="A18" s="69" t="s">
        <v>23</v>
      </c>
      <c r="B18" s="69"/>
      <c r="C18" s="69"/>
      <c r="D18" s="69"/>
      <c r="E18" s="69"/>
    </row>
    <row r="19" spans="1:9" ht="32.4" customHeight="1" x14ac:dyDescent="0.25">
      <c r="A19" s="67" t="s">
        <v>24</v>
      </c>
      <c r="B19" s="67"/>
      <c r="C19" s="67"/>
      <c r="D19" s="67"/>
      <c r="E19" s="67"/>
    </row>
    <row r="20" spans="1:9" x14ac:dyDescent="0.25">
      <c r="A20" s="67"/>
      <c r="B20" s="67"/>
      <c r="C20" s="67"/>
      <c r="D20" s="67"/>
      <c r="E20" s="67"/>
      <c r="F20" s="2">
        <v>1179.1500000000001</v>
      </c>
      <c r="G20" s="2">
        <v>3</v>
      </c>
    </row>
    <row r="21" spans="1:9" ht="118.8" x14ac:dyDescent="0.25">
      <c r="A21" s="6" t="s">
        <v>32</v>
      </c>
      <c r="B21" s="6" t="s">
        <v>8</v>
      </c>
      <c r="C21" s="6" t="s">
        <v>3</v>
      </c>
      <c r="D21" s="6" t="s">
        <v>33</v>
      </c>
      <c r="E21" s="11" t="s">
        <v>7</v>
      </c>
    </row>
    <row r="22" spans="1:9" ht="39.6" x14ac:dyDescent="0.3">
      <c r="A22" s="32" t="s">
        <v>50</v>
      </c>
      <c r="B22" s="6" t="s">
        <v>45</v>
      </c>
      <c r="C22" s="3" t="s">
        <v>4</v>
      </c>
      <c r="D22" s="3">
        <f>14.77</f>
        <v>14.77</v>
      </c>
      <c r="E22" s="12">
        <f>D22*F20*G20</f>
        <v>52248.136500000001</v>
      </c>
      <c r="F22" s="23"/>
      <c r="G22" s="24"/>
      <c r="I22" s="22"/>
    </row>
    <row r="23" spans="1:9" ht="69" x14ac:dyDescent="0.25">
      <c r="A23" s="5" t="s">
        <v>62</v>
      </c>
      <c r="B23" s="6" t="s">
        <v>63</v>
      </c>
      <c r="C23" s="3" t="s">
        <v>4</v>
      </c>
      <c r="D23" s="3"/>
      <c r="E23" s="12">
        <f>1887.52*3</f>
        <v>5662.5599999999995</v>
      </c>
      <c r="F23" s="23"/>
      <c r="G23" s="24"/>
      <c r="I23" s="22"/>
    </row>
    <row r="24" spans="1:9" ht="27.6" x14ac:dyDescent="0.25">
      <c r="A24" s="5" t="s">
        <v>57</v>
      </c>
      <c r="B24" s="39" t="s">
        <v>58</v>
      </c>
      <c r="C24" s="3" t="s">
        <v>4</v>
      </c>
      <c r="D24" s="3">
        <v>0.41</v>
      </c>
      <c r="E24" s="12">
        <f>F20*G20*D24</f>
        <v>1450.3544999999999</v>
      </c>
      <c r="F24" s="23"/>
      <c r="G24" s="24"/>
      <c r="I24" s="22"/>
    </row>
    <row r="25" spans="1:9" x14ac:dyDescent="0.25">
      <c r="A25" s="5" t="s">
        <v>40</v>
      </c>
      <c r="B25" s="6" t="s">
        <v>25</v>
      </c>
      <c r="C25" s="3" t="s">
        <v>4</v>
      </c>
      <c r="D25" s="3">
        <v>4.5999999999999996</v>
      </c>
      <c r="E25" s="12">
        <f>D25*F20*G20</f>
        <v>16272.27</v>
      </c>
      <c r="F25" s="23"/>
      <c r="G25" s="24"/>
      <c r="I25" s="22"/>
    </row>
    <row r="26" spans="1:9" x14ac:dyDescent="0.25">
      <c r="A26" s="5" t="s">
        <v>43</v>
      </c>
      <c r="B26" s="6" t="s">
        <v>63</v>
      </c>
      <c r="C26" s="3" t="s">
        <v>27</v>
      </c>
      <c r="D26" s="3"/>
      <c r="E26" s="40">
        <v>0</v>
      </c>
      <c r="F26" s="23"/>
      <c r="G26" s="24"/>
      <c r="I26" s="22"/>
    </row>
    <row r="27" spans="1:9" x14ac:dyDescent="0.25">
      <c r="A27" s="5" t="s">
        <v>48</v>
      </c>
      <c r="B27" s="6" t="s">
        <v>63</v>
      </c>
      <c r="C27" s="3" t="s">
        <v>27</v>
      </c>
      <c r="D27" s="3"/>
      <c r="E27" s="40">
        <v>0</v>
      </c>
      <c r="F27" s="23"/>
      <c r="G27" s="24"/>
      <c r="I27" s="22"/>
    </row>
    <row r="28" spans="1:9" x14ac:dyDescent="0.25">
      <c r="A28" s="5" t="s">
        <v>31</v>
      </c>
      <c r="B28" s="6" t="s">
        <v>63</v>
      </c>
      <c r="C28" s="3" t="s">
        <v>27</v>
      </c>
      <c r="D28" s="3"/>
      <c r="E28" s="27">
        <v>2343.6</v>
      </c>
      <c r="F28" s="23"/>
      <c r="G28" s="24"/>
      <c r="I28" s="22"/>
    </row>
    <row r="29" spans="1:9" x14ac:dyDescent="0.25">
      <c r="A29" s="5" t="s">
        <v>46</v>
      </c>
      <c r="B29" s="6" t="s">
        <v>63</v>
      </c>
      <c r="C29" s="3" t="s">
        <v>27</v>
      </c>
      <c r="D29" s="3"/>
      <c r="E29" s="12">
        <v>3671.1</v>
      </c>
      <c r="F29" s="23"/>
      <c r="G29" s="24"/>
      <c r="I29" s="22"/>
    </row>
    <row r="30" spans="1:9" x14ac:dyDescent="0.25">
      <c r="A30" s="31" t="s">
        <v>41</v>
      </c>
      <c r="B30" s="6" t="s">
        <v>63</v>
      </c>
      <c r="C30" s="11" t="s">
        <v>27</v>
      </c>
      <c r="D30" s="11"/>
      <c r="E30" s="30">
        <v>109.05</v>
      </c>
      <c r="F30" s="23"/>
      <c r="G30" s="24"/>
      <c r="I30" s="22"/>
    </row>
    <row r="31" spans="1:9" s="17" customFormat="1" x14ac:dyDescent="0.25">
      <c r="A31" s="7" t="s">
        <v>28</v>
      </c>
      <c r="B31" s="8"/>
      <c r="C31" s="9"/>
      <c r="D31" s="9"/>
      <c r="E31" s="13">
        <f>SUM(E22:E30)</f>
        <v>81757.071000000011</v>
      </c>
      <c r="F31" s="25"/>
      <c r="G31" s="24"/>
    </row>
    <row r="32" spans="1:9" s="17" customFormat="1" x14ac:dyDescent="0.25">
      <c r="A32" s="2"/>
      <c r="B32" s="2"/>
      <c r="C32" s="2"/>
      <c r="D32" s="2"/>
      <c r="F32" s="25"/>
      <c r="G32" s="24"/>
    </row>
    <row r="33" spans="1:8" s="10" customFormat="1" ht="29.25" customHeight="1" x14ac:dyDescent="0.25">
      <c r="A33" s="68" t="s">
        <v>65</v>
      </c>
      <c r="B33" s="68"/>
      <c r="C33" s="68"/>
      <c r="D33" s="68"/>
      <c r="E33" s="68"/>
      <c r="G33" s="24"/>
    </row>
    <row r="34" spans="1:8" ht="33" customHeight="1" x14ac:dyDescent="0.25">
      <c r="A34" s="69" t="s">
        <v>19</v>
      </c>
      <c r="B34" s="69"/>
      <c r="C34" s="69"/>
      <c r="D34" s="69"/>
      <c r="E34" s="69"/>
    </row>
    <row r="35" spans="1:8" ht="19.5" customHeight="1" x14ac:dyDescent="0.25">
      <c r="A35" s="69" t="s">
        <v>18</v>
      </c>
      <c r="B35" s="69"/>
      <c r="C35" s="69"/>
      <c r="D35" s="69"/>
      <c r="E35" s="69"/>
    </row>
    <row r="36" spans="1:8" ht="29.25" customHeight="1" x14ac:dyDescent="0.25">
      <c r="A36" s="69" t="s">
        <v>29</v>
      </c>
      <c r="B36" s="69"/>
      <c r="C36" s="69"/>
      <c r="D36" s="69"/>
      <c r="E36" s="69"/>
    </row>
    <row r="37" spans="1:8" x14ac:dyDescent="0.25">
      <c r="A37" s="69" t="s">
        <v>16</v>
      </c>
      <c r="B37" s="69"/>
      <c r="C37" s="69"/>
      <c r="D37" s="69"/>
      <c r="E37" s="69"/>
    </row>
    <row r="38" spans="1:8" ht="29.25" customHeight="1" x14ac:dyDescent="0.25">
      <c r="A38" s="70" t="s">
        <v>5</v>
      </c>
      <c r="B38" s="70"/>
      <c r="C38" s="70"/>
      <c r="D38" s="70"/>
      <c r="E38" s="70"/>
      <c r="F38" s="10"/>
      <c r="G38" s="10"/>
      <c r="H38" s="18"/>
    </row>
    <row r="39" spans="1:8" x14ac:dyDescent="0.25">
      <c r="A39" s="69" t="s">
        <v>16</v>
      </c>
      <c r="B39" s="69"/>
      <c r="C39" s="69"/>
      <c r="D39" s="69"/>
      <c r="E39" s="69"/>
    </row>
    <row r="40" spans="1:8" x14ac:dyDescent="0.25">
      <c r="A40" s="71" t="s">
        <v>26</v>
      </c>
      <c r="B40" s="71"/>
      <c r="C40" s="71"/>
      <c r="D40" s="71"/>
      <c r="E40" s="14"/>
    </row>
    <row r="41" spans="1:8" x14ac:dyDescent="0.25">
      <c r="B41" s="66" t="s">
        <v>17</v>
      </c>
      <c r="C41" s="66"/>
      <c r="D41" s="66"/>
      <c r="E41" s="15" t="s">
        <v>6</v>
      </c>
    </row>
    <row r="42" spans="1:8" x14ac:dyDescent="0.25">
      <c r="A42" s="41"/>
      <c r="B42" s="41"/>
      <c r="C42" s="41"/>
      <c r="D42" s="41"/>
      <c r="E42" s="16"/>
    </row>
    <row r="43" spans="1:8" x14ac:dyDescent="0.25">
      <c r="A43" s="72" t="s">
        <v>39</v>
      </c>
      <c r="B43" s="72"/>
      <c r="C43" s="72"/>
      <c r="D43" s="72"/>
      <c r="E43" s="14"/>
    </row>
    <row r="44" spans="1:8" x14ac:dyDescent="0.25">
      <c r="B44" s="66" t="s">
        <v>17</v>
      </c>
      <c r="C44" s="66"/>
      <c r="D44" s="66"/>
      <c r="E44" s="15" t="s">
        <v>6</v>
      </c>
    </row>
    <row r="46" spans="1:8" x14ac:dyDescent="0.25">
      <c r="A46" s="26" t="s">
        <v>34</v>
      </c>
    </row>
    <row r="47" spans="1:8" x14ac:dyDescent="0.25">
      <c r="A47" s="10" t="s">
        <v>30</v>
      </c>
      <c r="E47" s="2"/>
    </row>
    <row r="48" spans="1:8" x14ac:dyDescent="0.25">
      <c r="A48" s="2" t="s">
        <v>47</v>
      </c>
      <c r="B48" s="21">
        <f>'1кв'!B53</f>
        <v>14330.358999999997</v>
      </c>
      <c r="E48" s="2"/>
    </row>
    <row r="49" spans="1:5" x14ac:dyDescent="0.25">
      <c r="A49" s="28" t="s">
        <v>64</v>
      </c>
      <c r="B49" s="20"/>
      <c r="E49" s="2"/>
    </row>
    <row r="50" spans="1:5" x14ac:dyDescent="0.25">
      <c r="A50" s="2" t="s">
        <v>36</v>
      </c>
      <c r="B50" s="20">
        <v>91483.31</v>
      </c>
      <c r="E50" s="2"/>
    </row>
    <row r="51" spans="1:5" ht="27.6" x14ac:dyDescent="0.25">
      <c r="A51" s="38" t="s">
        <v>56</v>
      </c>
      <c r="B51" s="20">
        <f>3*100</f>
        <v>300</v>
      </c>
      <c r="E51" s="2"/>
    </row>
    <row r="52" spans="1:5" ht="18.600000000000001" customHeight="1" x14ac:dyDescent="0.25">
      <c r="A52" s="2" t="s">
        <v>35</v>
      </c>
      <c r="B52" s="20">
        <f>E31</f>
        <v>81757.071000000011</v>
      </c>
      <c r="E52" s="2"/>
    </row>
    <row r="53" spans="1:5" x14ac:dyDescent="0.25">
      <c r="A53" s="19" t="s">
        <v>42</v>
      </c>
      <c r="B53" s="29">
        <f>B48+B50+B51-B52</f>
        <v>24356.597999999984</v>
      </c>
    </row>
    <row r="54" spans="1:5" x14ac:dyDescent="0.25">
      <c r="C54" s="22"/>
    </row>
    <row r="56" spans="1:5" x14ac:dyDescent="0.25">
      <c r="B56" s="22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topLeftCell="A30" zoomScaleNormal="100" zoomScaleSheetLayoutView="100" workbookViewId="0">
      <selection activeCell="A34" sqref="A34:E34"/>
    </sheetView>
  </sheetViews>
  <sheetFormatPr defaultColWidth="9.109375" defaultRowHeight="13.8" x14ac:dyDescent="0.25"/>
  <cols>
    <col min="1" max="1" width="35.33203125" style="2" customWidth="1"/>
    <col min="2" max="2" width="20.33203125" style="2" customWidth="1"/>
    <col min="3" max="3" width="13" style="2" customWidth="1"/>
    <col min="4" max="4" width="13.33203125" style="2" customWidth="1"/>
    <col min="5" max="5" width="13.44140625" style="17" customWidth="1"/>
    <col min="6" max="6" width="9.109375" style="2"/>
    <col min="7" max="7" width="11.33203125" style="2" bestFit="1" customWidth="1"/>
    <col min="8" max="8" width="13.44140625" style="2" bestFit="1" customWidth="1"/>
    <col min="9" max="9" width="12.109375" style="2" bestFit="1" customWidth="1"/>
    <col min="10" max="16384" width="9.109375" style="2"/>
  </cols>
  <sheetData>
    <row r="1" spans="1:5" ht="15.6" x14ac:dyDescent="0.25">
      <c r="A1" s="78" t="s">
        <v>9</v>
      </c>
      <c r="B1" s="78"/>
      <c r="C1" s="78"/>
      <c r="D1" s="78"/>
      <c r="E1" s="78"/>
    </row>
    <row r="2" spans="1:5" ht="30" customHeight="1" x14ac:dyDescent="0.3">
      <c r="A2" s="79" t="s">
        <v>10</v>
      </c>
      <c r="B2" s="80"/>
      <c r="C2" s="80"/>
      <c r="D2" s="80"/>
      <c r="E2" s="80"/>
    </row>
    <row r="3" spans="1:5" x14ac:dyDescent="0.25">
      <c r="A3" s="81" t="s">
        <v>66</v>
      </c>
      <c r="B3" s="81"/>
      <c r="C3" s="81"/>
      <c r="D3" s="81"/>
      <c r="E3" s="81"/>
    </row>
    <row r="4" spans="1:5" s="1" customFormat="1" ht="15.6" customHeight="1" x14ac:dyDescent="0.3">
      <c r="A4" s="34" t="s">
        <v>11</v>
      </c>
      <c r="B4" s="33"/>
      <c r="C4" s="33"/>
      <c r="D4" s="82" t="s">
        <v>67</v>
      </c>
      <c r="E4" s="82"/>
    </row>
    <row r="5" spans="1:5" x14ac:dyDescent="0.25">
      <c r="A5" s="44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77" t="s">
        <v>20</v>
      </c>
      <c r="B7" s="77"/>
      <c r="C7" s="77"/>
      <c r="D7" s="77"/>
      <c r="E7" s="77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69" t="s">
        <v>37</v>
      </c>
      <c r="B9" s="69"/>
      <c r="C9" s="69"/>
      <c r="D9" s="69"/>
      <c r="E9" s="69"/>
    </row>
    <row r="10" spans="1:5" ht="27" customHeight="1" x14ac:dyDescent="0.25">
      <c r="A10" s="74" t="s">
        <v>12</v>
      </c>
      <c r="B10" s="75"/>
      <c r="C10" s="75"/>
      <c r="D10" s="75"/>
      <c r="E10" s="75"/>
    </row>
    <row r="11" spans="1:5" ht="30.75" customHeight="1" x14ac:dyDescent="0.25">
      <c r="A11" s="69" t="s">
        <v>38</v>
      </c>
      <c r="B11" s="69"/>
      <c r="C11" s="69"/>
      <c r="D11" s="69"/>
      <c r="E11" s="69"/>
    </row>
    <row r="12" spans="1:5" x14ac:dyDescent="0.25">
      <c r="A12" s="73" t="s">
        <v>13</v>
      </c>
      <c r="B12" s="76"/>
      <c r="C12" s="76"/>
      <c r="D12" s="76"/>
      <c r="E12" s="76"/>
    </row>
    <row r="13" spans="1:5" x14ac:dyDescent="0.25">
      <c r="A13" s="69" t="s">
        <v>21</v>
      </c>
      <c r="B13" s="69"/>
      <c r="C13" s="69"/>
      <c r="D13" s="69"/>
      <c r="E13" s="69"/>
    </row>
    <row r="14" spans="1:5" ht="11.25" customHeight="1" x14ac:dyDescent="0.25">
      <c r="A14" s="73" t="s">
        <v>2</v>
      </c>
      <c r="B14" s="76"/>
      <c r="C14" s="76"/>
      <c r="D14" s="76"/>
      <c r="E14" s="76"/>
    </row>
    <row r="15" spans="1:5" x14ac:dyDescent="0.25">
      <c r="A15" s="69" t="s">
        <v>22</v>
      </c>
      <c r="B15" s="69"/>
      <c r="C15" s="69"/>
      <c r="D15" s="69"/>
      <c r="E15" s="69"/>
    </row>
    <row r="16" spans="1:5" ht="13.95" customHeight="1" x14ac:dyDescent="0.25">
      <c r="A16" s="73" t="s">
        <v>14</v>
      </c>
      <c r="B16" s="76"/>
      <c r="C16" s="76"/>
      <c r="D16" s="76"/>
      <c r="E16" s="76"/>
    </row>
    <row r="17" spans="1:9" ht="30.75" customHeight="1" x14ac:dyDescent="0.25">
      <c r="A17" s="69" t="s">
        <v>15</v>
      </c>
      <c r="B17" s="69"/>
      <c r="C17" s="69"/>
      <c r="D17" s="69"/>
      <c r="E17" s="69"/>
    </row>
    <row r="18" spans="1:9" ht="61.95" customHeight="1" x14ac:dyDescent="0.25">
      <c r="A18" s="69" t="s">
        <v>23</v>
      </c>
      <c r="B18" s="69"/>
      <c r="C18" s="69"/>
      <c r="D18" s="69"/>
      <c r="E18" s="69"/>
    </row>
    <row r="19" spans="1:9" ht="32.4" customHeight="1" x14ac:dyDescent="0.25">
      <c r="A19" s="67" t="s">
        <v>24</v>
      </c>
      <c r="B19" s="67"/>
      <c r="C19" s="67"/>
      <c r="D19" s="67"/>
      <c r="E19" s="67"/>
    </row>
    <row r="20" spans="1:9" x14ac:dyDescent="0.25">
      <c r="A20" s="67"/>
      <c r="B20" s="67"/>
      <c r="C20" s="67"/>
      <c r="D20" s="67"/>
      <c r="E20" s="67"/>
      <c r="F20" s="2">
        <v>1179.1500000000001</v>
      </c>
      <c r="G20" s="2">
        <v>3</v>
      </c>
    </row>
    <row r="21" spans="1:9" ht="118.8" x14ac:dyDescent="0.25">
      <c r="A21" s="6" t="s">
        <v>32</v>
      </c>
      <c r="B21" s="6" t="s">
        <v>8</v>
      </c>
      <c r="C21" s="6" t="s">
        <v>3</v>
      </c>
      <c r="D21" s="6" t="s">
        <v>33</v>
      </c>
      <c r="E21" s="11" t="s">
        <v>7</v>
      </c>
    </row>
    <row r="22" spans="1:9" ht="39.6" x14ac:dyDescent="0.3">
      <c r="A22" s="32" t="s">
        <v>50</v>
      </c>
      <c r="B22" s="6" t="s">
        <v>45</v>
      </c>
      <c r="C22" s="3" t="s">
        <v>4</v>
      </c>
      <c r="D22" s="3">
        <v>16.04</v>
      </c>
      <c r="E22" s="12">
        <f>D22*F20*G20</f>
        <v>56740.697999999997</v>
      </c>
      <c r="F22" s="23"/>
      <c r="G22" s="24"/>
      <c r="I22" s="22"/>
    </row>
    <row r="23" spans="1:9" ht="69" x14ac:dyDescent="0.25">
      <c r="A23" s="5" t="s">
        <v>62</v>
      </c>
      <c r="B23" s="6" t="s">
        <v>68</v>
      </c>
      <c r="C23" s="3" t="s">
        <v>4</v>
      </c>
      <c r="D23" s="3"/>
      <c r="E23" s="12">
        <f>1887.52*3</f>
        <v>5662.5599999999995</v>
      </c>
      <c r="F23" s="23"/>
      <c r="G23" s="24"/>
      <c r="I23" s="22"/>
    </row>
    <row r="24" spans="1:9" x14ac:dyDescent="0.25">
      <c r="A24" s="5" t="s">
        <v>40</v>
      </c>
      <c r="B24" s="6" t="s">
        <v>25</v>
      </c>
      <c r="C24" s="3" t="s">
        <v>4</v>
      </c>
      <c r="D24" s="3">
        <v>4.78</v>
      </c>
      <c r="E24" s="12">
        <f>D24*F20*G20</f>
        <v>16909.011000000002</v>
      </c>
      <c r="F24" s="23"/>
      <c r="G24" s="24"/>
      <c r="I24" s="22"/>
    </row>
    <row r="25" spans="1:9" x14ac:dyDescent="0.25">
      <c r="A25" s="5" t="s">
        <v>43</v>
      </c>
      <c r="B25" s="6" t="s">
        <v>68</v>
      </c>
      <c r="C25" s="3" t="s">
        <v>27</v>
      </c>
      <c r="D25" s="3"/>
      <c r="E25" s="40">
        <v>0</v>
      </c>
      <c r="F25" s="23"/>
      <c r="G25" s="24"/>
      <c r="I25" s="22"/>
    </row>
    <row r="26" spans="1:9" x14ac:dyDescent="0.25">
      <c r="A26" s="5" t="s">
        <v>48</v>
      </c>
      <c r="B26" s="6" t="s">
        <v>68</v>
      </c>
      <c r="C26" s="3" t="s">
        <v>27</v>
      </c>
      <c r="D26" s="3"/>
      <c r="E26" s="40">
        <v>0</v>
      </c>
      <c r="F26" s="23"/>
      <c r="G26" s="24"/>
      <c r="I26" s="22"/>
    </row>
    <row r="27" spans="1:9" x14ac:dyDescent="0.25">
      <c r="A27" s="5" t="s">
        <v>31</v>
      </c>
      <c r="B27" s="6" t="s">
        <v>68</v>
      </c>
      <c r="C27" s="3" t="s">
        <v>27</v>
      </c>
      <c r="D27" s="3"/>
      <c r="E27" s="27">
        <v>1884.78</v>
      </c>
      <c r="F27" s="23"/>
      <c r="G27" s="24"/>
      <c r="I27" s="22"/>
    </row>
    <row r="28" spans="1:9" x14ac:dyDescent="0.25">
      <c r="A28" s="5" t="s">
        <v>46</v>
      </c>
      <c r="B28" s="6" t="s">
        <v>68</v>
      </c>
      <c r="C28" s="3" t="s">
        <v>27</v>
      </c>
      <c r="D28" s="3"/>
      <c r="E28" s="12">
        <v>3877.98</v>
      </c>
      <c r="F28" s="23"/>
      <c r="G28" s="24"/>
      <c r="I28" s="22"/>
    </row>
    <row r="29" spans="1:9" x14ac:dyDescent="0.25">
      <c r="A29" s="31" t="s">
        <v>41</v>
      </c>
      <c r="B29" s="6" t="s">
        <v>68</v>
      </c>
      <c r="C29" s="11" t="s">
        <v>27</v>
      </c>
      <c r="D29" s="11"/>
      <c r="E29" s="30">
        <v>0</v>
      </c>
      <c r="F29" s="23"/>
      <c r="G29" s="24"/>
      <c r="I29" s="22"/>
    </row>
    <row r="30" spans="1:9" ht="27.6" x14ac:dyDescent="0.25">
      <c r="A30" s="45" t="s">
        <v>69</v>
      </c>
      <c r="B30" s="6" t="s">
        <v>71</v>
      </c>
      <c r="C30" s="11" t="s">
        <v>27</v>
      </c>
      <c r="D30" s="11"/>
      <c r="E30" s="30">
        <v>3790.6</v>
      </c>
      <c r="F30" s="23"/>
      <c r="G30" s="24"/>
      <c r="I30" s="22"/>
    </row>
    <row r="31" spans="1:9" ht="27.6" x14ac:dyDescent="0.25">
      <c r="A31" s="45" t="s">
        <v>70</v>
      </c>
      <c r="B31" s="6" t="s">
        <v>71</v>
      </c>
      <c r="C31" s="11" t="s">
        <v>27</v>
      </c>
      <c r="D31" s="11"/>
      <c r="E31" s="30">
        <v>2657.45</v>
      </c>
      <c r="F31" s="23"/>
      <c r="G31" s="24"/>
      <c r="I31" s="22"/>
    </row>
    <row r="32" spans="1:9" s="17" customFormat="1" x14ac:dyDescent="0.25">
      <c r="A32" s="7" t="s">
        <v>28</v>
      </c>
      <c r="B32" s="8"/>
      <c r="C32" s="9"/>
      <c r="D32" s="9"/>
      <c r="E32" s="13">
        <f>SUM(E22:E31)</f>
        <v>91523.078999999998</v>
      </c>
      <c r="F32" s="25"/>
      <c r="G32" s="24"/>
    </row>
    <row r="33" spans="1:8" s="17" customFormat="1" x14ac:dyDescent="0.25">
      <c r="A33" s="2"/>
      <c r="B33" s="2"/>
      <c r="C33" s="2"/>
      <c r="D33" s="2"/>
      <c r="F33" s="25"/>
      <c r="G33" s="24"/>
    </row>
    <row r="34" spans="1:8" s="10" customFormat="1" ht="29.25" customHeight="1" x14ac:dyDescent="0.25">
      <c r="A34" s="68" t="s">
        <v>72</v>
      </c>
      <c r="B34" s="68"/>
      <c r="C34" s="68"/>
      <c r="D34" s="68"/>
      <c r="E34" s="68"/>
      <c r="G34" s="24"/>
    </row>
    <row r="35" spans="1:8" ht="33" customHeight="1" x14ac:dyDescent="0.25">
      <c r="A35" s="69" t="s">
        <v>19</v>
      </c>
      <c r="B35" s="69"/>
      <c r="C35" s="69"/>
      <c r="D35" s="69"/>
      <c r="E35" s="69"/>
    </row>
    <row r="36" spans="1:8" ht="19.5" customHeight="1" x14ac:dyDescent="0.25">
      <c r="A36" s="69" t="s">
        <v>18</v>
      </c>
      <c r="B36" s="69"/>
      <c r="C36" s="69"/>
      <c r="D36" s="69"/>
      <c r="E36" s="69"/>
    </row>
    <row r="37" spans="1:8" ht="29.25" customHeight="1" x14ac:dyDescent="0.25">
      <c r="A37" s="69" t="s">
        <v>29</v>
      </c>
      <c r="B37" s="69"/>
      <c r="C37" s="69"/>
      <c r="D37" s="69"/>
      <c r="E37" s="69"/>
    </row>
    <row r="38" spans="1:8" x14ac:dyDescent="0.25">
      <c r="A38" s="69" t="s">
        <v>16</v>
      </c>
      <c r="B38" s="69"/>
      <c r="C38" s="69"/>
      <c r="D38" s="69"/>
      <c r="E38" s="69"/>
    </row>
    <row r="39" spans="1:8" ht="29.25" customHeight="1" x14ac:dyDescent="0.25">
      <c r="A39" s="70" t="s">
        <v>5</v>
      </c>
      <c r="B39" s="70"/>
      <c r="C39" s="70"/>
      <c r="D39" s="70"/>
      <c r="E39" s="70"/>
      <c r="F39" s="10"/>
      <c r="G39" s="10"/>
      <c r="H39" s="18"/>
    </row>
    <row r="40" spans="1:8" x14ac:dyDescent="0.25">
      <c r="A40" s="69" t="s">
        <v>16</v>
      </c>
      <c r="B40" s="69"/>
      <c r="C40" s="69"/>
      <c r="D40" s="69"/>
      <c r="E40" s="69"/>
    </row>
    <row r="41" spans="1:8" ht="13.95" customHeight="1" x14ac:dyDescent="0.25">
      <c r="A41" s="71" t="s">
        <v>26</v>
      </c>
      <c r="B41" s="71"/>
      <c r="C41" s="71"/>
      <c r="D41" s="71"/>
      <c r="E41" s="14"/>
    </row>
    <row r="42" spans="1:8" x14ac:dyDescent="0.25">
      <c r="B42" s="66" t="s">
        <v>17</v>
      </c>
      <c r="C42" s="66"/>
      <c r="D42" s="66"/>
      <c r="E42" s="15" t="s">
        <v>6</v>
      </c>
    </row>
    <row r="43" spans="1:8" x14ac:dyDescent="0.25">
      <c r="A43" s="43"/>
      <c r="B43" s="43"/>
      <c r="C43" s="43"/>
      <c r="D43" s="43"/>
      <c r="E43" s="16"/>
    </row>
    <row r="44" spans="1:8" ht="13.95" customHeight="1" x14ac:dyDescent="0.25">
      <c r="A44" s="72" t="s">
        <v>39</v>
      </c>
      <c r="B44" s="72"/>
      <c r="C44" s="72"/>
      <c r="D44" s="72"/>
      <c r="E44" s="14"/>
    </row>
    <row r="45" spans="1:8" x14ac:dyDescent="0.25">
      <c r="B45" s="66" t="s">
        <v>17</v>
      </c>
      <c r="C45" s="66"/>
      <c r="D45" s="66"/>
      <c r="E45" s="15" t="s">
        <v>6</v>
      </c>
    </row>
    <row r="47" spans="1:8" x14ac:dyDescent="0.25">
      <c r="A47" s="26" t="s">
        <v>34</v>
      </c>
    </row>
    <row r="48" spans="1:8" x14ac:dyDescent="0.25">
      <c r="A48" s="10" t="s">
        <v>30</v>
      </c>
      <c r="E48" s="2"/>
    </row>
    <row r="49" spans="1:5" x14ac:dyDescent="0.25">
      <c r="A49" s="2" t="s">
        <v>47</v>
      </c>
      <c r="B49" s="21">
        <f>'2кв'!B53</f>
        <v>24356.597999999984</v>
      </c>
      <c r="E49" s="2"/>
    </row>
    <row r="50" spans="1:5" x14ac:dyDescent="0.25">
      <c r="A50" s="28" t="s">
        <v>73</v>
      </c>
      <c r="B50" s="20"/>
      <c r="E50" s="2"/>
    </row>
    <row r="51" spans="1:5" x14ac:dyDescent="0.25">
      <c r="A51" s="2" t="s">
        <v>36</v>
      </c>
      <c r="B51" s="20">
        <v>88092.59</v>
      </c>
      <c r="E51" s="2"/>
    </row>
    <row r="52" spans="1:5" ht="27.6" x14ac:dyDescent="0.25">
      <c r="A52" s="38" t="s">
        <v>56</v>
      </c>
      <c r="B52" s="20">
        <f>3*100</f>
        <v>300</v>
      </c>
      <c r="E52" s="2"/>
    </row>
    <row r="53" spans="1:5" ht="18.600000000000001" customHeight="1" x14ac:dyDescent="0.25">
      <c r="A53" s="2" t="s">
        <v>35</v>
      </c>
      <c r="B53" s="20">
        <f>E32</f>
        <v>91523.078999999998</v>
      </c>
      <c r="E53" s="2"/>
    </row>
    <row r="54" spans="1:5" x14ac:dyDescent="0.25">
      <c r="A54" s="19" t="s">
        <v>42</v>
      </c>
      <c r="B54" s="29">
        <f>B49+B51+B52-B53</f>
        <v>21226.108999999982</v>
      </c>
    </row>
    <row r="55" spans="1:5" x14ac:dyDescent="0.25">
      <c r="C55" s="22"/>
    </row>
    <row r="57" spans="1:5" x14ac:dyDescent="0.25">
      <c r="B57" s="22"/>
    </row>
  </sheetData>
  <mergeCells count="30">
    <mergeCell ref="A35:E35"/>
    <mergeCell ref="A34:E3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B45:D45"/>
    <mergeCell ref="A20:E20"/>
    <mergeCell ref="A14:E14"/>
    <mergeCell ref="A15:E15"/>
    <mergeCell ref="A16:E16"/>
    <mergeCell ref="A17:E17"/>
    <mergeCell ref="A18:E18"/>
    <mergeCell ref="A19:E19"/>
    <mergeCell ref="A39:E39"/>
    <mergeCell ref="A40:E40"/>
    <mergeCell ref="A41:D41"/>
    <mergeCell ref="B42:D42"/>
    <mergeCell ref="A44:D44"/>
    <mergeCell ref="A38:E38"/>
    <mergeCell ref="A37:E37"/>
    <mergeCell ref="A36:E3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BreakPreview" topLeftCell="A40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5.33203125" style="2" customWidth="1"/>
    <col min="2" max="2" width="20.33203125" style="2" customWidth="1"/>
    <col min="3" max="3" width="13" style="2" customWidth="1"/>
    <col min="4" max="4" width="13.33203125" style="2" customWidth="1"/>
    <col min="5" max="5" width="13.44140625" style="17" customWidth="1"/>
    <col min="6" max="6" width="9.109375" style="2"/>
    <col min="7" max="7" width="11.33203125" style="2" bestFit="1" customWidth="1"/>
    <col min="8" max="8" width="13.44140625" style="2" bestFit="1" customWidth="1"/>
    <col min="9" max="9" width="12.109375" style="2" bestFit="1" customWidth="1"/>
    <col min="10" max="16384" width="9.109375" style="2"/>
  </cols>
  <sheetData>
    <row r="1" spans="1:5" ht="15.6" x14ac:dyDescent="0.25">
      <c r="A1" s="78" t="s">
        <v>9</v>
      </c>
      <c r="B1" s="78"/>
      <c r="C1" s="78"/>
      <c r="D1" s="78"/>
      <c r="E1" s="78"/>
    </row>
    <row r="2" spans="1:5" ht="30" customHeight="1" x14ac:dyDescent="0.3">
      <c r="A2" s="79" t="s">
        <v>10</v>
      </c>
      <c r="B2" s="80"/>
      <c r="C2" s="80"/>
      <c r="D2" s="80"/>
      <c r="E2" s="80"/>
    </row>
    <row r="3" spans="1:5" x14ac:dyDescent="0.25">
      <c r="A3" s="81" t="s">
        <v>74</v>
      </c>
      <c r="B3" s="81"/>
      <c r="C3" s="81"/>
      <c r="D3" s="81"/>
      <c r="E3" s="81"/>
    </row>
    <row r="4" spans="1:5" s="1" customFormat="1" ht="15.6" customHeight="1" x14ac:dyDescent="0.3">
      <c r="A4" s="34" t="s">
        <v>11</v>
      </c>
      <c r="B4" s="33"/>
      <c r="C4" s="33"/>
      <c r="D4" s="82" t="s">
        <v>75</v>
      </c>
      <c r="E4" s="82"/>
    </row>
    <row r="5" spans="1:5" x14ac:dyDescent="0.25">
      <c r="A5" s="47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77" t="s">
        <v>20</v>
      </c>
      <c r="B7" s="77"/>
      <c r="C7" s="77"/>
      <c r="D7" s="77"/>
      <c r="E7" s="77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69" t="s">
        <v>76</v>
      </c>
      <c r="B9" s="69"/>
      <c r="C9" s="69"/>
      <c r="D9" s="69"/>
      <c r="E9" s="69"/>
    </row>
    <row r="10" spans="1:5" ht="27" customHeight="1" x14ac:dyDescent="0.25">
      <c r="A10" s="74" t="s">
        <v>12</v>
      </c>
      <c r="B10" s="75"/>
      <c r="C10" s="75"/>
      <c r="D10" s="75"/>
      <c r="E10" s="75"/>
    </row>
    <row r="11" spans="1:5" ht="30.75" customHeight="1" x14ac:dyDescent="0.25">
      <c r="A11" s="69" t="s">
        <v>77</v>
      </c>
      <c r="B11" s="69"/>
      <c r="C11" s="69"/>
      <c r="D11" s="69"/>
      <c r="E11" s="69"/>
    </row>
    <row r="12" spans="1:5" x14ac:dyDescent="0.25">
      <c r="A12" s="73" t="s">
        <v>13</v>
      </c>
      <c r="B12" s="76"/>
      <c r="C12" s="76"/>
      <c r="D12" s="76"/>
      <c r="E12" s="76"/>
    </row>
    <row r="13" spans="1:5" x14ac:dyDescent="0.25">
      <c r="A13" s="69" t="s">
        <v>21</v>
      </c>
      <c r="B13" s="69"/>
      <c r="C13" s="69"/>
      <c r="D13" s="69"/>
      <c r="E13" s="69"/>
    </row>
    <row r="14" spans="1:5" ht="11.25" customHeight="1" x14ac:dyDescent="0.25">
      <c r="A14" s="73" t="s">
        <v>2</v>
      </c>
      <c r="B14" s="76"/>
      <c r="C14" s="76"/>
      <c r="D14" s="76"/>
      <c r="E14" s="76"/>
    </row>
    <row r="15" spans="1:5" x14ac:dyDescent="0.25">
      <c r="A15" s="69" t="s">
        <v>22</v>
      </c>
      <c r="B15" s="69"/>
      <c r="C15" s="69"/>
      <c r="D15" s="69"/>
      <c r="E15" s="69"/>
    </row>
    <row r="16" spans="1:5" ht="13.95" customHeight="1" x14ac:dyDescent="0.25">
      <c r="A16" s="73" t="s">
        <v>14</v>
      </c>
      <c r="B16" s="76"/>
      <c r="C16" s="76"/>
      <c r="D16" s="76"/>
      <c r="E16" s="76"/>
    </row>
    <row r="17" spans="1:9" ht="30.75" customHeight="1" x14ac:dyDescent="0.25">
      <c r="A17" s="69" t="s">
        <v>15</v>
      </c>
      <c r="B17" s="69"/>
      <c r="C17" s="69"/>
      <c r="D17" s="69"/>
      <c r="E17" s="69"/>
    </row>
    <row r="18" spans="1:9" ht="61.95" customHeight="1" x14ac:dyDescent="0.25">
      <c r="A18" s="69" t="s">
        <v>23</v>
      </c>
      <c r="B18" s="69"/>
      <c r="C18" s="69"/>
      <c r="D18" s="69"/>
      <c r="E18" s="69"/>
    </row>
    <row r="19" spans="1:9" ht="32.4" customHeight="1" x14ac:dyDescent="0.25">
      <c r="A19" s="67" t="s">
        <v>24</v>
      </c>
      <c r="B19" s="67"/>
      <c r="C19" s="67"/>
      <c r="D19" s="67"/>
      <c r="E19" s="67"/>
    </row>
    <row r="20" spans="1:9" x14ac:dyDescent="0.25">
      <c r="A20" s="67"/>
      <c r="B20" s="67"/>
      <c r="C20" s="67"/>
      <c r="D20" s="67"/>
      <c r="E20" s="67"/>
      <c r="F20" s="2">
        <v>1179.1500000000001</v>
      </c>
      <c r="G20" s="2">
        <v>3</v>
      </c>
    </row>
    <row r="21" spans="1:9" ht="118.8" x14ac:dyDescent="0.25">
      <c r="A21" s="6" t="s">
        <v>32</v>
      </c>
      <c r="B21" s="6" t="s">
        <v>8</v>
      </c>
      <c r="C21" s="6" t="s">
        <v>3</v>
      </c>
      <c r="D21" s="6" t="s">
        <v>33</v>
      </c>
      <c r="E21" s="11" t="s">
        <v>7</v>
      </c>
    </row>
    <row r="22" spans="1:9" ht="39.6" x14ac:dyDescent="0.3">
      <c r="A22" s="32" t="s">
        <v>50</v>
      </c>
      <c r="B22" s="6" t="s">
        <v>45</v>
      </c>
      <c r="C22" s="3" t="s">
        <v>4</v>
      </c>
      <c r="D22" s="3">
        <v>16.04</v>
      </c>
      <c r="E22" s="12">
        <f>D22*F20*G20</f>
        <v>56740.697999999997</v>
      </c>
      <c r="F22" s="23"/>
      <c r="G22" s="24"/>
      <c r="I22" s="22"/>
    </row>
    <row r="23" spans="1:9" ht="69" x14ac:dyDescent="0.25">
      <c r="A23" s="5" t="s">
        <v>62</v>
      </c>
      <c r="B23" s="6" t="s">
        <v>78</v>
      </c>
      <c r="C23" s="3" t="s">
        <v>4</v>
      </c>
      <c r="D23" s="3"/>
      <c r="E23" s="12">
        <f>1887.52*3</f>
        <v>5662.5599999999995</v>
      </c>
      <c r="F23" s="23"/>
      <c r="G23" s="24"/>
      <c r="I23" s="22"/>
    </row>
    <row r="24" spans="1:9" x14ac:dyDescent="0.25">
      <c r="A24" s="5" t="s">
        <v>40</v>
      </c>
      <c r="B24" s="6" t="s">
        <v>25</v>
      </c>
      <c r="C24" s="3" t="s">
        <v>4</v>
      </c>
      <c r="D24" s="3">
        <v>4.78</v>
      </c>
      <c r="E24" s="12">
        <f>D24*F20*G20</f>
        <v>16909.011000000002</v>
      </c>
      <c r="F24" s="23"/>
      <c r="G24" s="24"/>
      <c r="I24" s="22"/>
    </row>
    <row r="25" spans="1:9" x14ac:dyDescent="0.25">
      <c r="A25" s="5" t="s">
        <v>43</v>
      </c>
      <c r="B25" s="6" t="s">
        <v>78</v>
      </c>
      <c r="C25" s="3" t="s">
        <v>27</v>
      </c>
      <c r="D25" s="3"/>
      <c r="E25" s="40">
        <v>4698.4799999999996</v>
      </c>
      <c r="F25" s="23"/>
      <c r="G25" s="24"/>
      <c r="I25" s="22"/>
    </row>
    <row r="26" spans="1:9" x14ac:dyDescent="0.25">
      <c r="A26" s="5" t="s">
        <v>48</v>
      </c>
      <c r="B26" s="6" t="s">
        <v>78</v>
      </c>
      <c r="C26" s="3" t="s">
        <v>27</v>
      </c>
      <c r="D26" s="3"/>
      <c r="E26" s="40">
        <v>0</v>
      </c>
      <c r="F26" s="23"/>
      <c r="G26" s="24"/>
      <c r="I26" s="22"/>
    </row>
    <row r="27" spans="1:9" x14ac:dyDescent="0.25">
      <c r="A27" s="5" t="s">
        <v>31</v>
      </c>
      <c r="B27" s="6" t="s">
        <v>78</v>
      </c>
      <c r="C27" s="3" t="s">
        <v>27</v>
      </c>
      <c r="D27" s="3"/>
      <c r="E27" s="27">
        <v>2145.14</v>
      </c>
      <c r="F27" s="23"/>
      <c r="G27" s="24"/>
      <c r="I27" s="22"/>
    </row>
    <row r="28" spans="1:9" x14ac:dyDescent="0.25">
      <c r="A28" s="5" t="s">
        <v>46</v>
      </c>
      <c r="B28" s="6" t="s">
        <v>78</v>
      </c>
      <c r="C28" s="3" t="s">
        <v>27</v>
      </c>
      <c r="D28" s="3"/>
      <c r="E28" s="12">
        <v>3877.98</v>
      </c>
      <c r="F28" s="23"/>
      <c r="G28" s="24"/>
      <c r="I28" s="22"/>
    </row>
    <row r="29" spans="1:9" x14ac:dyDescent="0.25">
      <c r="A29" s="31" t="s">
        <v>41</v>
      </c>
      <c r="B29" s="6" t="s">
        <v>78</v>
      </c>
      <c r="C29" s="11" t="s">
        <v>27</v>
      </c>
      <c r="D29" s="11"/>
      <c r="E29" s="30">
        <v>1280.72</v>
      </c>
      <c r="F29" s="23"/>
      <c r="G29" s="24"/>
      <c r="I29" s="22"/>
    </row>
    <row r="30" spans="1:9" ht="27.6" x14ac:dyDescent="0.25">
      <c r="A30" s="45" t="s">
        <v>79</v>
      </c>
      <c r="B30" s="6" t="s">
        <v>85</v>
      </c>
      <c r="C30" s="11" t="s">
        <v>27</v>
      </c>
      <c r="D30" s="11"/>
      <c r="E30" s="30">
        <v>3890.6</v>
      </c>
      <c r="F30" s="23"/>
      <c r="G30" s="24"/>
      <c r="I30" s="22"/>
    </row>
    <row r="31" spans="1:9" x14ac:dyDescent="0.25">
      <c r="A31" s="45" t="s">
        <v>80</v>
      </c>
      <c r="B31" s="6" t="s">
        <v>85</v>
      </c>
      <c r="C31" s="11" t="s">
        <v>27</v>
      </c>
      <c r="D31" s="11"/>
      <c r="E31" s="30">
        <v>1888</v>
      </c>
      <c r="F31" s="23"/>
      <c r="G31" s="24"/>
      <c r="I31" s="22"/>
    </row>
    <row r="32" spans="1:9" ht="27.6" x14ac:dyDescent="0.25">
      <c r="A32" s="45" t="s">
        <v>81</v>
      </c>
      <c r="B32" s="6" t="s">
        <v>85</v>
      </c>
      <c r="C32" s="11" t="s">
        <v>27</v>
      </c>
      <c r="D32" s="11"/>
      <c r="E32" s="30">
        <v>1166.27</v>
      </c>
      <c r="F32" s="23"/>
      <c r="G32" s="24"/>
      <c r="I32" s="22"/>
    </row>
    <row r="33" spans="1:9" x14ac:dyDescent="0.25">
      <c r="A33" s="45" t="s">
        <v>82</v>
      </c>
      <c r="B33" s="6" t="s">
        <v>85</v>
      </c>
      <c r="C33" s="11" t="s">
        <v>87</v>
      </c>
      <c r="D33" s="48">
        <v>2</v>
      </c>
      <c r="E33" s="30">
        <f>D33*206.95</f>
        <v>413.9</v>
      </c>
      <c r="F33" s="23"/>
      <c r="G33" s="24"/>
      <c r="I33" s="22"/>
    </row>
    <row r="34" spans="1:9" x14ac:dyDescent="0.25">
      <c r="A34" s="45" t="s">
        <v>83</v>
      </c>
      <c r="B34" s="6" t="s">
        <v>85</v>
      </c>
      <c r="C34" s="11" t="s">
        <v>87</v>
      </c>
      <c r="D34" s="48">
        <v>16</v>
      </c>
      <c r="E34" s="30">
        <f t="shared" ref="E34:E35" si="0">D34*206.95</f>
        <v>3311.2</v>
      </c>
      <c r="F34" s="23"/>
      <c r="G34" s="24"/>
      <c r="I34" s="22"/>
    </row>
    <row r="35" spans="1:9" x14ac:dyDescent="0.25">
      <c r="A35" s="45" t="s">
        <v>84</v>
      </c>
      <c r="B35" s="6" t="s">
        <v>86</v>
      </c>
      <c r="C35" s="11" t="s">
        <v>87</v>
      </c>
      <c r="D35" s="48">
        <v>6</v>
      </c>
      <c r="E35" s="30">
        <f t="shared" si="0"/>
        <v>1241.6999999999998</v>
      </c>
      <c r="F35" s="23"/>
      <c r="G35" s="24"/>
      <c r="I35" s="22"/>
    </row>
    <row r="36" spans="1:9" s="17" customFormat="1" x14ac:dyDescent="0.25">
      <c r="A36" s="7" t="s">
        <v>28</v>
      </c>
      <c r="B36" s="8"/>
      <c r="C36" s="9"/>
      <c r="D36" s="9"/>
      <c r="E36" s="13">
        <f>SUM(E22:E35)</f>
        <v>103226.25899999999</v>
      </c>
      <c r="F36" s="25"/>
      <c r="G36" s="24"/>
    </row>
    <row r="37" spans="1:9" s="17" customFormat="1" x14ac:dyDescent="0.25">
      <c r="A37" s="2"/>
      <c r="B37" s="2"/>
      <c r="C37" s="2"/>
      <c r="D37" s="2"/>
      <c r="F37" s="25"/>
      <c r="G37" s="24"/>
    </row>
    <row r="38" spans="1:9" s="10" customFormat="1" ht="29.25" customHeight="1" x14ac:dyDescent="0.25">
      <c r="A38" s="68" t="s">
        <v>108</v>
      </c>
      <c r="B38" s="68"/>
      <c r="C38" s="68"/>
      <c r="D38" s="68"/>
      <c r="E38" s="68"/>
      <c r="G38" s="24"/>
    </row>
    <row r="39" spans="1:9" ht="33" customHeight="1" x14ac:dyDescent="0.25">
      <c r="A39" s="69" t="s">
        <v>19</v>
      </c>
      <c r="B39" s="69"/>
      <c r="C39" s="69"/>
      <c r="D39" s="69"/>
      <c r="E39" s="69"/>
    </row>
    <row r="40" spans="1:9" ht="19.5" customHeight="1" x14ac:dyDescent="0.25">
      <c r="A40" s="69" t="s">
        <v>18</v>
      </c>
      <c r="B40" s="69"/>
      <c r="C40" s="69"/>
      <c r="D40" s="69"/>
      <c r="E40" s="69"/>
    </row>
    <row r="41" spans="1:9" ht="29.25" customHeight="1" x14ac:dyDescent="0.25">
      <c r="A41" s="69" t="s">
        <v>29</v>
      </c>
      <c r="B41" s="69"/>
      <c r="C41" s="69"/>
      <c r="D41" s="69"/>
      <c r="E41" s="69"/>
    </row>
    <row r="42" spans="1:9" x14ac:dyDescent="0.25">
      <c r="A42" s="69" t="s">
        <v>16</v>
      </c>
      <c r="B42" s="69"/>
      <c r="C42" s="69"/>
      <c r="D42" s="69"/>
      <c r="E42" s="69"/>
    </row>
    <row r="43" spans="1:9" ht="29.25" customHeight="1" x14ac:dyDescent="0.25">
      <c r="A43" s="70" t="s">
        <v>5</v>
      </c>
      <c r="B43" s="70"/>
      <c r="C43" s="70"/>
      <c r="D43" s="70"/>
      <c r="E43" s="70"/>
      <c r="F43" s="10"/>
      <c r="G43" s="10"/>
      <c r="H43" s="18"/>
    </row>
    <row r="44" spans="1:9" x14ac:dyDescent="0.25">
      <c r="A44" s="69" t="s">
        <v>16</v>
      </c>
      <c r="B44" s="69"/>
      <c r="C44" s="69"/>
      <c r="D44" s="69"/>
      <c r="E44" s="69"/>
    </row>
    <row r="45" spans="1:9" ht="13.95" customHeight="1" x14ac:dyDescent="0.25">
      <c r="A45" s="71" t="s">
        <v>26</v>
      </c>
      <c r="B45" s="71"/>
      <c r="C45" s="71"/>
      <c r="D45" s="71"/>
      <c r="E45" s="14"/>
    </row>
    <row r="46" spans="1:9" x14ac:dyDescent="0.25">
      <c r="B46" s="66" t="s">
        <v>17</v>
      </c>
      <c r="C46" s="66"/>
      <c r="D46" s="66"/>
      <c r="E46" s="15" t="s">
        <v>6</v>
      </c>
    </row>
    <row r="47" spans="1:9" x14ac:dyDescent="0.25">
      <c r="A47" s="46"/>
      <c r="B47" s="46"/>
      <c r="C47" s="46"/>
      <c r="D47" s="46"/>
      <c r="E47" s="16"/>
    </row>
    <row r="48" spans="1:9" ht="13.95" customHeight="1" x14ac:dyDescent="0.25">
      <c r="A48" s="72" t="s">
        <v>89</v>
      </c>
      <c r="B48" s="72"/>
      <c r="C48" s="72"/>
      <c r="D48" s="72"/>
      <c r="E48" s="14"/>
    </row>
    <row r="49" spans="1:5" x14ac:dyDescent="0.25">
      <c r="B49" s="66" t="s">
        <v>17</v>
      </c>
      <c r="C49" s="66"/>
      <c r="D49" s="66"/>
      <c r="E49" s="15" t="s">
        <v>6</v>
      </c>
    </row>
    <row r="51" spans="1:5" x14ac:dyDescent="0.25">
      <c r="A51" s="26" t="s">
        <v>34</v>
      </c>
    </row>
    <row r="52" spans="1:5" x14ac:dyDescent="0.25">
      <c r="A52" s="10" t="s">
        <v>30</v>
      </c>
      <c r="E52" s="2"/>
    </row>
    <row r="53" spans="1:5" x14ac:dyDescent="0.25">
      <c r="A53" s="2" t="s">
        <v>47</v>
      </c>
      <c r="B53" s="21">
        <f>'3кв'!B54</f>
        <v>21226.108999999982</v>
      </c>
      <c r="E53" s="2"/>
    </row>
    <row r="54" spans="1:5" x14ac:dyDescent="0.25">
      <c r="A54" s="28" t="s">
        <v>88</v>
      </c>
      <c r="B54" s="20"/>
      <c r="E54" s="2"/>
    </row>
    <row r="55" spans="1:5" x14ac:dyDescent="0.25">
      <c r="A55" s="2" t="s">
        <v>36</v>
      </c>
      <c r="B55" s="20">
        <v>93432.21</v>
      </c>
      <c r="E55" s="2"/>
    </row>
    <row r="56" spans="1:5" ht="27.6" x14ac:dyDescent="0.25">
      <c r="A56" s="38" t="s">
        <v>56</v>
      </c>
      <c r="B56" s="20">
        <f>3*100</f>
        <v>300</v>
      </c>
      <c r="E56" s="2"/>
    </row>
    <row r="57" spans="1:5" ht="18.600000000000001" customHeight="1" x14ac:dyDescent="0.25">
      <c r="A57" s="2" t="s">
        <v>35</v>
      </c>
      <c r="B57" s="20">
        <f>E36</f>
        <v>103226.25899999999</v>
      </c>
      <c r="E57" s="2"/>
    </row>
    <row r="58" spans="1:5" x14ac:dyDescent="0.25">
      <c r="A58" s="19" t="s">
        <v>42</v>
      </c>
      <c r="B58" s="29">
        <f>B53+B55+B56-B57</f>
        <v>11732.059999999998</v>
      </c>
    </row>
    <row r="59" spans="1:5" x14ac:dyDescent="0.25">
      <c r="C59" s="22"/>
    </row>
    <row r="61" spans="1:5" x14ac:dyDescent="0.25">
      <c r="B61" s="22"/>
    </row>
  </sheetData>
  <mergeCells count="30">
    <mergeCell ref="A41:E41"/>
    <mergeCell ref="A40:E40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9:E39"/>
    <mergeCell ref="A38:E38"/>
    <mergeCell ref="B49:D49"/>
    <mergeCell ref="A20:E20"/>
    <mergeCell ref="A14:E14"/>
    <mergeCell ref="A15:E15"/>
    <mergeCell ref="A16:E16"/>
    <mergeCell ref="A17:E17"/>
    <mergeCell ref="A18:E18"/>
    <mergeCell ref="A19:E19"/>
    <mergeCell ref="A43:E43"/>
    <mergeCell ref="A44:E44"/>
    <mergeCell ref="A45:D45"/>
    <mergeCell ref="B46:D46"/>
    <mergeCell ref="A48:D48"/>
    <mergeCell ref="A42:E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zoomScaleNormal="100" zoomScaleSheetLayoutView="100" workbookViewId="0">
      <selection activeCell="B43" sqref="B43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84" t="s">
        <v>90</v>
      </c>
      <c r="B1" s="84"/>
      <c r="C1" s="84"/>
      <c r="D1" s="49"/>
    </row>
    <row r="2" spans="1:4" ht="15.6" x14ac:dyDescent="0.3">
      <c r="A2" s="85" t="s">
        <v>91</v>
      </c>
      <c r="B2" s="85"/>
      <c r="C2" s="85"/>
      <c r="D2" s="1"/>
    </row>
    <row r="3" spans="1:4" ht="15.6" x14ac:dyDescent="0.3">
      <c r="A3" s="85" t="s">
        <v>92</v>
      </c>
      <c r="B3" s="85"/>
      <c r="C3" s="85"/>
      <c r="D3" s="1"/>
    </row>
    <row r="4" spans="1:4" ht="15.6" x14ac:dyDescent="0.3">
      <c r="A4" s="84" t="s">
        <v>105</v>
      </c>
      <c r="B4" s="84"/>
      <c r="C4" s="84"/>
      <c r="D4" s="49"/>
    </row>
    <row r="5" spans="1:4" ht="15.6" x14ac:dyDescent="0.3">
      <c r="A5" s="86"/>
      <c r="B5" s="86"/>
      <c r="C5" s="86"/>
      <c r="D5" s="1"/>
    </row>
    <row r="6" spans="1:4" ht="15.6" x14ac:dyDescent="0.3">
      <c r="A6" s="1"/>
      <c r="B6" s="50" t="s">
        <v>93</v>
      </c>
      <c r="C6" s="51">
        <f>'1кв'!B48</f>
        <v>6859.76</v>
      </c>
      <c r="D6" s="52"/>
    </row>
    <row r="7" spans="1:4" ht="15.6" x14ac:dyDescent="0.3">
      <c r="A7" s="1"/>
      <c r="B7" s="50" t="s">
        <v>106</v>
      </c>
      <c r="C7" s="51"/>
      <c r="D7" s="52"/>
    </row>
    <row r="8" spans="1:4" ht="15.6" x14ac:dyDescent="0.3">
      <c r="A8" s="1"/>
      <c r="B8" s="87" t="s">
        <v>115</v>
      </c>
      <c r="C8" s="51"/>
      <c r="D8" s="52"/>
    </row>
    <row r="9" spans="1:4" ht="15.6" x14ac:dyDescent="0.3">
      <c r="A9" s="1"/>
      <c r="B9" s="87" t="s">
        <v>116</v>
      </c>
      <c r="C9" s="51"/>
      <c r="D9" s="52"/>
    </row>
    <row r="10" spans="1:4" ht="15.6" x14ac:dyDescent="0.3">
      <c r="A10" s="1"/>
      <c r="B10" s="87" t="s">
        <v>117</v>
      </c>
      <c r="C10" s="51"/>
      <c r="D10" s="52"/>
    </row>
    <row r="11" spans="1:4" ht="15.6" x14ac:dyDescent="0.3">
      <c r="A11" s="1"/>
      <c r="B11" s="87" t="s">
        <v>118</v>
      </c>
      <c r="C11" s="51"/>
      <c r="D11" s="52"/>
    </row>
    <row r="12" spans="1:4" ht="15.6" x14ac:dyDescent="0.3">
      <c r="A12" s="53" t="s">
        <v>94</v>
      </c>
      <c r="B12" s="50" t="s">
        <v>95</v>
      </c>
      <c r="C12" s="54">
        <f>'1кв'!B50+'2кв'!B50+'3кв'!B51+'4кв'!B55</f>
        <v>365834.35000000003</v>
      </c>
      <c r="D12" s="55"/>
    </row>
    <row r="13" spans="1:4" ht="15.6" x14ac:dyDescent="0.3">
      <c r="A13" s="53"/>
      <c r="B13" s="89" t="s">
        <v>56</v>
      </c>
      <c r="C13" s="54">
        <f>300*4</f>
        <v>1200</v>
      </c>
      <c r="D13" s="55"/>
    </row>
    <row r="14" spans="1:4" ht="15.6" x14ac:dyDescent="0.3">
      <c r="A14" s="33"/>
      <c r="B14" s="50" t="s">
        <v>96</v>
      </c>
      <c r="C14" s="56">
        <f>SUM(C12:C13)</f>
        <v>367034.35000000003</v>
      </c>
      <c r="D14" s="52"/>
    </row>
    <row r="15" spans="1:4" ht="15.6" x14ac:dyDescent="0.3">
      <c r="A15" s="1"/>
      <c r="B15" s="83"/>
      <c r="C15" s="83"/>
      <c r="D15" s="57"/>
    </row>
    <row r="16" spans="1:4" ht="15.6" x14ac:dyDescent="0.3">
      <c r="A16" s="1" t="s">
        <v>97</v>
      </c>
      <c r="B16" s="32" t="s">
        <v>50</v>
      </c>
      <c r="C16" s="58">
        <f>'1кв'!E22+'2кв'!E22+'3кв'!E22+'4кв'!E22</f>
        <v>217977.66899999999</v>
      </c>
      <c r="D16" s="57"/>
    </row>
    <row r="17" spans="1:5" ht="41.4" x14ac:dyDescent="0.3">
      <c r="A17" s="1"/>
      <c r="B17" s="5" t="s">
        <v>62</v>
      </c>
      <c r="C17" s="58">
        <f>'1кв'!E23+'2кв'!E23+'3кв'!E23+'4кв'!E23</f>
        <v>17247.599999999999</v>
      </c>
      <c r="D17" s="57"/>
      <c r="E17" s="59"/>
    </row>
    <row r="18" spans="1:5" ht="15.6" x14ac:dyDescent="0.3">
      <c r="A18" s="1"/>
      <c r="B18" s="5" t="s">
        <v>57</v>
      </c>
      <c r="C18" s="58">
        <f>'1кв'!E24+'2кв'!E24</f>
        <v>2900.7089999999998</v>
      </c>
      <c r="D18" s="57"/>
      <c r="E18" s="59"/>
    </row>
    <row r="19" spans="1:5" ht="15.6" x14ac:dyDescent="0.3">
      <c r="B19" s="5" t="s">
        <v>40</v>
      </c>
      <c r="C19" s="58">
        <f>'1кв'!E25+'2кв'!E25+'3кв'!E24+'4кв'!E24</f>
        <v>66362.562000000005</v>
      </c>
      <c r="D19" s="57"/>
    </row>
    <row r="20" spans="1:5" ht="15.6" x14ac:dyDescent="0.3">
      <c r="B20" s="87" t="s">
        <v>111</v>
      </c>
      <c r="C20" s="58">
        <f>'1кв'!E26+'2кв'!E26+'3кв'!E25+'4кв'!E25</f>
        <v>13242.08</v>
      </c>
      <c r="D20" s="57"/>
    </row>
    <row r="21" spans="1:5" ht="15.6" x14ac:dyDescent="0.3">
      <c r="B21" s="87" t="s">
        <v>110</v>
      </c>
      <c r="C21" s="58">
        <v>0</v>
      </c>
      <c r="D21" s="57"/>
    </row>
    <row r="22" spans="1:5" ht="15.6" x14ac:dyDescent="0.3">
      <c r="B22" s="87" t="s">
        <v>112</v>
      </c>
      <c r="C22" s="58">
        <f>'1кв'!E28+'2кв'!E28+'3кв'!E27+'4кв'!E27</f>
        <v>9208.52</v>
      </c>
      <c r="D22" s="57"/>
    </row>
    <row r="23" spans="1:5" ht="15.6" x14ac:dyDescent="0.3">
      <c r="B23" s="87" t="s">
        <v>113</v>
      </c>
      <c r="C23" s="58">
        <f>'1кв'!E29+'2кв'!E29+'3кв'!E28+'4кв'!E28</f>
        <v>15098.16</v>
      </c>
      <c r="D23" s="57"/>
    </row>
    <row r="24" spans="1:5" ht="15.6" x14ac:dyDescent="0.3">
      <c r="A24" s="1"/>
      <c r="B24" s="31" t="s">
        <v>41</v>
      </c>
      <c r="C24" s="58">
        <f>'1кв'!E30+'2кв'!E30+'3кв'!E29+'4кв'!E29</f>
        <v>1765.03</v>
      </c>
      <c r="D24" s="57"/>
    </row>
    <row r="25" spans="1:5" ht="15.6" x14ac:dyDescent="0.3">
      <c r="A25" s="1"/>
      <c r="B25" s="60" t="s">
        <v>107</v>
      </c>
      <c r="C25" s="61">
        <f>24*206.95</f>
        <v>4966.7999999999993</v>
      </c>
      <c r="D25" s="57"/>
    </row>
    <row r="26" spans="1:5" ht="15.6" x14ac:dyDescent="0.3">
      <c r="A26" s="1"/>
      <c r="B26" s="62" t="s">
        <v>98</v>
      </c>
      <c r="C26" s="61">
        <f>SUM(C27:C31)</f>
        <v>13392.92</v>
      </c>
      <c r="D26" s="57"/>
    </row>
    <row r="27" spans="1:5" ht="15.6" x14ac:dyDescent="0.3">
      <c r="A27" s="1"/>
      <c r="B27" s="45" t="s">
        <v>69</v>
      </c>
      <c r="C27" s="30">
        <v>3790.6</v>
      </c>
      <c r="D27" s="57"/>
    </row>
    <row r="28" spans="1:5" ht="15.6" x14ac:dyDescent="0.3">
      <c r="A28" s="1"/>
      <c r="B28" s="45" t="s">
        <v>70</v>
      </c>
      <c r="C28" s="30">
        <v>2657.45</v>
      </c>
      <c r="D28" s="57"/>
    </row>
    <row r="29" spans="1:5" ht="15.6" x14ac:dyDescent="0.3">
      <c r="A29" s="1"/>
      <c r="B29" s="45" t="s">
        <v>79</v>
      </c>
      <c r="C29" s="30">
        <v>3890.6</v>
      </c>
      <c r="D29" s="57"/>
    </row>
    <row r="30" spans="1:5" ht="15.6" x14ac:dyDescent="0.3">
      <c r="A30" s="1"/>
      <c r="B30" s="45" t="s">
        <v>80</v>
      </c>
      <c r="C30" s="30">
        <v>1888</v>
      </c>
      <c r="D30" s="57"/>
    </row>
    <row r="31" spans="1:5" ht="15.6" x14ac:dyDescent="0.3">
      <c r="A31" s="1"/>
      <c r="B31" s="45" t="s">
        <v>81</v>
      </c>
      <c r="C31" s="30">
        <v>1166.27</v>
      </c>
      <c r="D31" s="57"/>
    </row>
    <row r="32" spans="1:5" ht="15.6" x14ac:dyDescent="0.3">
      <c r="A32" s="1"/>
      <c r="B32" s="63" t="s">
        <v>99</v>
      </c>
      <c r="C32" s="64">
        <f>SUM(C16:C26)</f>
        <v>362162.05000000005</v>
      </c>
      <c r="D32" s="57"/>
      <c r="E32" s="59"/>
    </row>
    <row r="33" spans="1:4" ht="15.6" x14ac:dyDescent="0.3">
      <c r="A33" s="1"/>
      <c r="B33" s="65" t="s">
        <v>100</v>
      </c>
      <c r="C33" s="64">
        <f>C6+C14-C32</f>
        <v>11732.059999999998</v>
      </c>
      <c r="D33" s="57"/>
    </row>
    <row r="34" spans="1:4" ht="15.6" x14ac:dyDescent="0.3">
      <c r="A34" s="1"/>
      <c r="B34" s="53"/>
      <c r="C34" s="53"/>
      <c r="D34" s="57"/>
    </row>
    <row r="35" spans="1:4" ht="15.6" x14ac:dyDescent="0.3">
      <c r="A35" s="1"/>
      <c r="B35" s="53"/>
      <c r="C35" s="53"/>
      <c r="D35" s="57"/>
    </row>
    <row r="36" spans="1:4" ht="15.6" x14ac:dyDescent="0.3">
      <c r="A36" s="1"/>
      <c r="B36" s="53"/>
      <c r="C36" s="53"/>
      <c r="D36" s="57"/>
    </row>
    <row r="37" spans="1:4" ht="15.6" x14ac:dyDescent="0.3">
      <c r="A37" s="53" t="s">
        <v>101</v>
      </c>
      <c r="C37" s="53"/>
      <c r="D37" s="57"/>
    </row>
    <row r="38" spans="1:4" ht="15.6" x14ac:dyDescent="0.3">
      <c r="A38" s="1"/>
      <c r="B38" s="53"/>
      <c r="C38" s="53"/>
      <c r="D38" s="57"/>
    </row>
    <row r="39" spans="1:4" ht="15.6" x14ac:dyDescent="0.3">
      <c r="A39" s="1"/>
      <c r="B39" s="53"/>
      <c r="C39" s="53"/>
      <c r="D39" s="57"/>
    </row>
    <row r="40" spans="1:4" ht="15.6" x14ac:dyDescent="0.3">
      <c r="A40" s="1" t="s">
        <v>102</v>
      </c>
      <c r="B40" s="53" t="s">
        <v>103</v>
      </c>
      <c r="C40" s="53"/>
      <c r="D40" s="57"/>
    </row>
    <row r="41" spans="1:4" ht="15.6" x14ac:dyDescent="0.3">
      <c r="A41" s="1"/>
      <c r="B41" s="53" t="s">
        <v>109</v>
      </c>
      <c r="C41" s="53"/>
      <c r="D41" s="57"/>
    </row>
    <row r="42" spans="1:4" ht="15.6" x14ac:dyDescent="0.3">
      <c r="A42" s="1"/>
      <c r="B42" s="53" t="s">
        <v>104</v>
      </c>
      <c r="C42" s="53"/>
      <c r="D42" s="57"/>
    </row>
    <row r="43" spans="1:4" ht="15.6" x14ac:dyDescent="0.3">
      <c r="A43" s="1"/>
      <c r="B43" s="53"/>
      <c r="C43" s="53"/>
      <c r="D43" s="57"/>
    </row>
    <row r="44" spans="1:4" ht="15.6" x14ac:dyDescent="0.3">
      <c r="A44" s="1"/>
      <c r="B44" s="53"/>
      <c r="C44" s="53"/>
      <c r="D44" s="57"/>
    </row>
    <row r="45" spans="1:4" ht="15.6" x14ac:dyDescent="0.3">
      <c r="A45" s="88" t="s">
        <v>114</v>
      </c>
      <c r="B45" s="88"/>
      <c r="C45" s="88"/>
      <c r="D45" s="57"/>
    </row>
    <row r="46" spans="1:4" ht="15.6" x14ac:dyDescent="0.3">
      <c r="A46" s="1"/>
      <c r="B46" s="53"/>
      <c r="C46" s="53"/>
      <c r="D46" s="57"/>
    </row>
    <row r="47" spans="1:4" ht="15.6" x14ac:dyDescent="0.3">
      <c r="A47" s="1"/>
      <c r="B47" s="53"/>
      <c r="C47" s="53"/>
      <c r="D47" s="57"/>
    </row>
    <row r="48" spans="1:4" ht="15.6" x14ac:dyDescent="0.3">
      <c r="A48" s="1"/>
      <c r="B48" s="53"/>
      <c r="C48" s="53"/>
      <c r="D48" s="57"/>
    </row>
    <row r="49" spans="1:4" ht="15.6" x14ac:dyDescent="0.3">
      <c r="A49" s="1"/>
      <c r="B49" s="53"/>
      <c r="C49" s="53"/>
      <c r="D49" s="57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2021-03-17T08:38:57Z</dcterms:modified>
</cp:coreProperties>
</file>